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ns.Pavlovskis\Desktop\"/>
    </mc:Choice>
  </mc:AlternateContent>
  <bookViews>
    <workbookView xWindow="0" yWindow="0" windowWidth="23040" windowHeight="9072" activeTab="2"/>
  </bookViews>
  <sheets>
    <sheet name="Info" sheetId="9" r:id="rId1"/>
    <sheet name="Grupas analīze" sheetId="8" r:id="rId2"/>
    <sheet name="Gada plāns" sheetId="1" r:id="rId3"/>
    <sheet name="Grafiki" sheetId="4" r:id="rId4"/>
    <sheet name="Mezocikls" sheetId="3" r:id="rId5"/>
    <sheet name="Mikrocikls" sheetId="6" r:id="rId6"/>
    <sheet name="Monocikls" sheetId="7" r:id="rId7"/>
    <sheet name="Stundas" sheetId="5" r:id="rId8"/>
    <sheet name="!DATI_NEDZĒST!" sheetId="2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64" i="1" l="1"/>
  <c r="AT68" i="1"/>
  <c r="BA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6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U68" i="1"/>
  <c r="AV68" i="1"/>
  <c r="AW68" i="1"/>
  <c r="AX68" i="1"/>
  <c r="AY68" i="1"/>
  <c r="AZ68" i="1"/>
  <c r="BA68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71" i="1"/>
  <c r="B70" i="1"/>
  <c r="B69" i="1"/>
  <c r="B68" i="1"/>
  <c r="B67" i="1"/>
  <c r="B66" i="1"/>
  <c r="B65" i="1"/>
  <c r="B64" i="1"/>
  <c r="BB53" i="1"/>
  <c r="BB54" i="1"/>
  <c r="BB55" i="1"/>
  <c r="BB56" i="1"/>
  <c r="BB57" i="1"/>
  <c r="BB58" i="1"/>
  <c r="BB59" i="1"/>
  <c r="BB51" i="1"/>
  <c r="BB42" i="1"/>
  <c r="BB33" i="1"/>
  <c r="BB24" i="1"/>
  <c r="BB15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52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4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3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2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1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7" i="1"/>
  <c r="BD41" i="1" l="1"/>
  <c r="BD50" i="1"/>
  <c r="G13" i="2" l="1"/>
  <c r="BG34" i="1" l="1"/>
  <c r="BF34" i="1"/>
  <c r="BG32" i="1"/>
  <c r="BF32" i="1"/>
  <c r="BG30" i="1"/>
  <c r="BF30" i="1"/>
  <c r="BG28" i="1"/>
  <c r="BF28" i="1"/>
  <c r="BG26" i="1"/>
  <c r="BF26" i="1"/>
  <c r="BG24" i="1"/>
  <c r="BF24" i="1"/>
  <c r="BG22" i="1"/>
  <c r="BF22" i="1"/>
  <c r="BG20" i="1"/>
  <c r="BF20" i="1"/>
  <c r="BG18" i="1"/>
  <c r="BF18" i="1"/>
  <c r="BG16" i="1"/>
  <c r="BF16" i="1"/>
  <c r="BG14" i="1"/>
  <c r="BF14" i="1"/>
  <c r="BG12" i="1"/>
  <c r="BF12" i="1"/>
  <c r="BG10" i="1"/>
  <c r="BF10" i="1"/>
  <c r="BG8" i="1"/>
  <c r="BG6" i="1"/>
  <c r="BG4" i="1"/>
  <c r="BF8" i="1"/>
  <c r="BF6" i="1"/>
  <c r="BF4" i="1"/>
  <c r="BB4" i="1"/>
  <c r="BB3" i="1"/>
  <c r="K16" i="5" l="1"/>
  <c r="K17" i="5"/>
  <c r="K18" i="5"/>
  <c r="K19" i="5"/>
  <c r="K20" i="5"/>
  <c r="K21" i="5"/>
  <c r="K22" i="5"/>
  <c r="K7" i="5"/>
  <c r="K8" i="5"/>
  <c r="K9" i="5"/>
  <c r="K10" i="5"/>
  <c r="K11" i="5"/>
  <c r="K12" i="5"/>
  <c r="K13" i="5"/>
  <c r="K14" i="5"/>
  <c r="K15" i="5"/>
  <c r="H13" i="5"/>
  <c r="H14" i="5"/>
  <c r="H15" i="5"/>
  <c r="H16" i="5"/>
  <c r="H17" i="5"/>
  <c r="H18" i="5"/>
  <c r="H19" i="5"/>
  <c r="H20" i="5"/>
  <c r="H21" i="5"/>
  <c r="H22" i="5"/>
  <c r="K2" i="5"/>
  <c r="K3" i="5"/>
  <c r="K4" i="5"/>
  <c r="K5" i="5"/>
  <c r="K6" i="5"/>
  <c r="E20" i="5"/>
  <c r="E21" i="5"/>
  <c r="E22" i="5"/>
  <c r="H2" i="5"/>
  <c r="H3" i="5"/>
  <c r="H4" i="5"/>
  <c r="H5" i="5"/>
  <c r="H6" i="5"/>
  <c r="H7" i="5"/>
  <c r="H8" i="5"/>
  <c r="H9" i="5"/>
  <c r="H10" i="5"/>
  <c r="H11" i="5"/>
  <c r="H12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B15" i="5"/>
  <c r="B16" i="5"/>
  <c r="B17" i="5"/>
  <c r="B18" i="5"/>
  <c r="B19" i="5"/>
  <c r="B20" i="5"/>
  <c r="B21" i="5"/>
  <c r="B22" i="5"/>
  <c r="E2" i="5"/>
  <c r="E3" i="5"/>
  <c r="E4" i="5"/>
  <c r="E5" i="5"/>
  <c r="E6" i="5"/>
  <c r="B3" i="5" l="1"/>
  <c r="B4" i="5"/>
  <c r="B5" i="5"/>
  <c r="B6" i="5"/>
  <c r="B7" i="5"/>
  <c r="B8" i="5"/>
  <c r="B9" i="5"/>
  <c r="B10" i="5"/>
  <c r="B11" i="5"/>
  <c r="B12" i="5"/>
  <c r="B13" i="5"/>
  <c r="B14" i="5"/>
  <c r="B2" i="5"/>
  <c r="BB13" i="1"/>
  <c r="BB22" i="1"/>
  <c r="BB31" i="1"/>
  <c r="BB40" i="1"/>
  <c r="BB49" i="1"/>
  <c r="BB69" i="1" l="1"/>
  <c r="BB63" i="1"/>
  <c r="BB62" i="1"/>
  <c r="BB60" i="1"/>
  <c r="BB45" i="1"/>
  <c r="BB46" i="1"/>
  <c r="BB47" i="1"/>
  <c r="BB48" i="1"/>
  <c r="BB50" i="1"/>
  <c r="BB44" i="1"/>
  <c r="BB36" i="1"/>
  <c r="BB37" i="1"/>
  <c r="BB38" i="1"/>
  <c r="BB39" i="1"/>
  <c r="BB41" i="1"/>
  <c r="BB35" i="1"/>
  <c r="BB27" i="1"/>
  <c r="BB28" i="1"/>
  <c r="BB29" i="1"/>
  <c r="BB30" i="1"/>
  <c r="BB32" i="1"/>
  <c r="BB26" i="1"/>
  <c r="BB18" i="1"/>
  <c r="BB19" i="1"/>
  <c r="BB20" i="1"/>
  <c r="BB21" i="1"/>
  <c r="BB23" i="1"/>
  <c r="BB17" i="1"/>
  <c r="BB9" i="1"/>
  <c r="BB10" i="1"/>
  <c r="BB11" i="1"/>
  <c r="BB12" i="1"/>
  <c r="BB14" i="1"/>
  <c r="BB8" i="1"/>
  <c r="BB71" i="1" l="1"/>
  <c r="BB70" i="1"/>
  <c r="BB66" i="1"/>
  <c r="BB65" i="1"/>
  <c r="G3" i="2" l="1"/>
  <c r="G4" i="2"/>
  <c r="G5" i="2"/>
  <c r="G6" i="2"/>
  <c r="G7" i="2"/>
  <c r="G8" i="2"/>
  <c r="G9" i="2"/>
  <c r="G10" i="2"/>
  <c r="G11" i="2"/>
  <c r="G12" i="2"/>
  <c r="G2" i="2"/>
  <c r="BB68" i="1" l="1"/>
  <c r="BB67" i="1"/>
  <c r="BB6" i="1" l="1"/>
</calcChain>
</file>

<file path=xl/comments1.xml><?xml version="1.0" encoding="utf-8"?>
<comments xmlns="http://schemas.openxmlformats.org/spreadsheetml/2006/main">
  <authors>
    <author>Martins.Pavlovskis</author>
  </authors>
  <commentList>
    <comment ref="BD2" authorId="0" shapeId="0">
      <text>
        <r>
          <rPr>
            <b/>
            <sz val="9"/>
            <color indexed="81"/>
            <rFont val="Tahoma"/>
            <family val="2"/>
            <charset val="186"/>
          </rPr>
          <t>Martins.Pavlovskis:</t>
        </r>
        <r>
          <rPr>
            <sz val="9"/>
            <color indexed="81"/>
            <rFont val="Tahoma"/>
            <family val="2"/>
            <charset val="186"/>
          </rPr>
          <t xml:space="preserve">
Sensitīvie periodi fizisko īpašību attīstībā, indikatīvi.
  </t>
        </r>
      </text>
    </comment>
    <comment ref="BB3" authorId="0" shapeId="0">
      <text>
        <r>
          <rPr>
            <b/>
            <sz val="9"/>
            <color indexed="81"/>
            <rFont val="Tahoma"/>
            <family val="2"/>
            <charset val="186"/>
          </rPr>
          <t>Martins.Pavlovskis:</t>
        </r>
        <r>
          <rPr>
            <sz val="9"/>
            <color indexed="81"/>
            <rFont val="Tahoma"/>
            <family val="2"/>
            <charset val="186"/>
          </rPr>
          <t xml:space="preserve">
Kopā kontakstundas gadā (44 nedēļas), pēc MK noteikumiem. Praksē - drīkst būt vairāk.
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  <charset val="186"/>
          </rPr>
          <t>Martins.Pavlovskis:</t>
        </r>
        <r>
          <rPr>
            <sz val="9"/>
            <color indexed="81"/>
            <rFont val="Tahoma"/>
            <family val="2"/>
            <charset val="186"/>
          </rPr>
          <t xml:space="preserve">
ID - individuālais darbs/atvaļinājums;
N - nometne;
S - sacensības;
K - kontrolvingrinājumi.</t>
        </r>
      </text>
    </comment>
    <comment ref="BB4" authorId="0" shapeId="0">
      <text>
        <r>
          <rPr>
            <b/>
            <sz val="9"/>
            <color indexed="81"/>
            <rFont val="Tahoma"/>
            <family val="2"/>
            <charset val="186"/>
          </rPr>
          <t>Martins.Pavlovskis:</t>
        </r>
        <r>
          <rPr>
            <sz val="9"/>
            <color indexed="81"/>
            <rFont val="Tahoma"/>
            <family val="2"/>
            <charset val="186"/>
          </rPr>
          <t xml:space="preserve">
Kopā kontaktstundas nedēļā. Praksē - drīkst būt vairāk.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  <charset val="186"/>
          </rPr>
          <t>Martins.Pavlovskis:</t>
        </r>
        <r>
          <rPr>
            <sz val="9"/>
            <color indexed="81"/>
            <rFont val="Tahoma"/>
            <family val="2"/>
            <charset val="186"/>
          </rPr>
          <t xml:space="preserve">
Pārejas (P); 
Sagatavošanās (Sa); 
Sacensību (Sc).</t>
        </r>
      </text>
    </comment>
  </commentList>
</comments>
</file>

<file path=xl/sharedStrings.xml><?xml version="1.0" encoding="utf-8"?>
<sst xmlns="http://schemas.openxmlformats.org/spreadsheetml/2006/main" count="629" uniqueCount="368">
  <si>
    <t>Pirmdiena</t>
  </si>
  <si>
    <t>Otrdiena</t>
  </si>
  <si>
    <t>Trešdiena</t>
  </si>
  <si>
    <t>Ceturtdiena</t>
  </si>
  <si>
    <t>Piektdiena</t>
  </si>
  <si>
    <t>Sestdiena</t>
  </si>
  <si>
    <t>Svētdiena</t>
  </si>
  <si>
    <t>Teorija</t>
  </si>
  <si>
    <t>Sacensības</t>
  </si>
  <si>
    <t>Sporta veids</t>
  </si>
  <si>
    <t>Treneris</t>
  </si>
  <si>
    <t>Grupa</t>
  </si>
  <si>
    <t>Mācību gads</t>
  </si>
  <si>
    <t>Lelde Bērziņa</t>
  </si>
  <si>
    <t>VFS</t>
  </si>
  <si>
    <t>SFS</t>
  </si>
  <si>
    <t>Kopā VFS</t>
  </si>
  <si>
    <t>Kopā SFS</t>
  </si>
  <si>
    <t>Kopā teorija</t>
  </si>
  <si>
    <t>Kopā Sacensības</t>
  </si>
  <si>
    <t>KOPĀ</t>
  </si>
  <si>
    <t>Mēnesis</t>
  </si>
  <si>
    <t>Nedēļa</t>
  </si>
  <si>
    <t>Septembris</t>
  </si>
  <si>
    <t>Oktobris</t>
  </si>
  <si>
    <t>Novembris</t>
  </si>
  <si>
    <t>Decembris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</si>
  <si>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</si>
  <si>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</si>
  <si>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</si>
  <si>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</si>
  <si>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</si>
  <si>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</si>
  <si>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</si>
  <si>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</si>
  <si>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Pielikums Nr.</t>
  </si>
  <si>
    <t>Kopā stundas nedēļā</t>
  </si>
  <si>
    <t>NOMETNE</t>
  </si>
  <si>
    <t>Tehnika</t>
  </si>
  <si>
    <t>Taktika</t>
  </si>
  <si>
    <t>Kopā taktika</t>
  </si>
  <si>
    <t>Kopā tehnika</t>
  </si>
  <si>
    <t>Treneri</t>
  </si>
  <si>
    <t>Gunta Blūmiņa</t>
  </si>
  <si>
    <t>Arnolds Strenga</t>
  </si>
  <si>
    <t>Solveiga Ziediņa</t>
  </si>
  <si>
    <t>Jolanta Kaupe</t>
  </si>
  <si>
    <t>Lelde Gasūna</t>
  </si>
  <si>
    <t>Sandra Meldere</t>
  </si>
  <si>
    <t>Evelīna Gasūna</t>
  </si>
  <si>
    <t>Gunta Gasūna</t>
  </si>
  <si>
    <t>Ieva Meldere</t>
  </si>
  <si>
    <t>Madara Meldere</t>
  </si>
  <si>
    <t>Ainārs Gureckis</t>
  </si>
  <si>
    <t>Uvis Kronenbergs</t>
  </si>
  <si>
    <t>Jekaterina Romanova</t>
  </si>
  <si>
    <t>Ēvalds Tukišs</t>
  </si>
  <si>
    <t>Kārlis Večens</t>
  </si>
  <si>
    <t>Mareks Veics</t>
  </si>
  <si>
    <t>Edgars Ratnieks</t>
  </si>
  <si>
    <t>Raivis Zīmelis</t>
  </si>
  <si>
    <t>Laura Lapiņa</t>
  </si>
  <si>
    <t>Kaspars Kārkliņš</t>
  </si>
  <si>
    <t>Andra Fridrihsone</t>
  </si>
  <si>
    <t>Olita Viduce</t>
  </si>
  <si>
    <t>Ieva Ozoliņa</t>
  </si>
  <si>
    <t>Atis Heinols</t>
  </si>
  <si>
    <t>Magda Cigle</t>
  </si>
  <si>
    <t>Badmintons</t>
  </si>
  <si>
    <t>Basketbols</t>
  </si>
  <si>
    <t>Dambrete</t>
  </si>
  <si>
    <t>Distanču slēpošana</t>
  </si>
  <si>
    <t>Kalnu slēpošana</t>
  </si>
  <si>
    <t>Orientēšanās</t>
  </si>
  <si>
    <t>Peldēšana</t>
  </si>
  <si>
    <t>Vieglatlētika</t>
  </si>
  <si>
    <t>SSG</t>
  </si>
  <si>
    <t>MT-1</t>
  </si>
  <si>
    <t>MT-2</t>
  </si>
  <si>
    <t>MT-3</t>
  </si>
  <si>
    <t>MT-4</t>
  </si>
  <si>
    <t>MT-5</t>
  </si>
  <si>
    <t>MT-6</t>
  </si>
  <si>
    <t>MT-7</t>
  </si>
  <si>
    <t>SMP-1</t>
  </si>
  <si>
    <t>SMP-2</t>
  </si>
  <si>
    <t>SMP-3</t>
  </si>
  <si>
    <t>Stundu skaits nedēļā</t>
  </si>
  <si>
    <t>Kopā stundu skaits (44nedēļas)</t>
  </si>
  <si>
    <t>ASM</t>
  </si>
  <si>
    <t>Pēc MK</t>
  </si>
  <si>
    <t>Rekreācija</t>
  </si>
  <si>
    <t>Kopā rekreācija</t>
  </si>
  <si>
    <t>Basketbols 3x3</t>
  </si>
  <si>
    <t>Kontaktstunda</t>
  </si>
  <si>
    <t>Laiks minūtēs</t>
  </si>
  <si>
    <t>Astronomiskās stundas</t>
  </si>
  <si>
    <t>Periods</t>
  </si>
  <si>
    <t>Diena</t>
  </si>
  <si>
    <t>Treniņa veids</t>
  </si>
  <si>
    <t>Integrālais</t>
  </si>
  <si>
    <t>Kopā integrālais</t>
  </si>
  <si>
    <t>1. Nedēļa</t>
  </si>
  <si>
    <t>1. Primārais</t>
  </si>
  <si>
    <t>2. Sekundārais</t>
  </si>
  <si>
    <t>3. Papildus</t>
  </si>
  <si>
    <t>Mēnesis vai mezocikls</t>
  </si>
  <si>
    <t>DIENAS</t>
  </si>
  <si>
    <t>Mezocikla plāns</t>
  </si>
  <si>
    <t>Mikrocikls</t>
  </si>
  <si>
    <t>Mikrocikla plāns</t>
  </si>
  <si>
    <t>0h 40min</t>
  </si>
  <si>
    <t>0h 50min</t>
  </si>
  <si>
    <t>1h 00min</t>
  </si>
  <si>
    <t>1h 10min</t>
  </si>
  <si>
    <t>1h 20min</t>
  </si>
  <si>
    <t>1h 30min</t>
  </si>
  <si>
    <t>1h 40min</t>
  </si>
  <si>
    <t>1h 50min</t>
  </si>
  <si>
    <t>2h 00min</t>
  </si>
  <si>
    <t>2h 10min</t>
  </si>
  <si>
    <t>2h 20min</t>
  </si>
  <si>
    <t>2h 30min</t>
  </si>
  <si>
    <t>2h 40min</t>
  </si>
  <si>
    <t>2h 50min</t>
  </si>
  <si>
    <t>3h 00min</t>
  </si>
  <si>
    <t>3h 10min</t>
  </si>
  <si>
    <t>3h 20min</t>
  </si>
  <si>
    <t>3h 30min</t>
  </si>
  <si>
    <t>3h 40min</t>
  </si>
  <si>
    <t>3h 50min</t>
  </si>
  <si>
    <t>4h 00min</t>
  </si>
  <si>
    <t>4h 10min</t>
  </si>
  <si>
    <t>4h 20min</t>
  </si>
  <si>
    <t>4h 30min</t>
  </si>
  <si>
    <t>4h 40 min</t>
  </si>
  <si>
    <t>4h 50min</t>
  </si>
  <si>
    <t>6h 00min</t>
  </si>
  <si>
    <t>6h 10min</t>
  </si>
  <si>
    <t>6h 20min</t>
  </si>
  <si>
    <t>6h 30min</t>
  </si>
  <si>
    <t>6h 40min</t>
  </si>
  <si>
    <t>6h 50min</t>
  </si>
  <si>
    <t>7h 00min</t>
  </si>
  <si>
    <t>7h 10min</t>
  </si>
  <si>
    <t>7h 20min</t>
  </si>
  <si>
    <t>7h 30min</t>
  </si>
  <si>
    <t>7h 40min</t>
  </si>
  <si>
    <t>7h 50min</t>
  </si>
  <si>
    <t>8h 00min</t>
  </si>
  <si>
    <t>8h 10min</t>
  </si>
  <si>
    <t>8h 20min</t>
  </si>
  <si>
    <t>5h 00min</t>
  </si>
  <si>
    <t>5h 10min</t>
  </si>
  <si>
    <t>5h 20min</t>
  </si>
  <si>
    <t>5h 30min</t>
  </si>
  <si>
    <t>5h 40min</t>
  </si>
  <si>
    <t>5h 50min</t>
  </si>
  <si>
    <t>8h 30min</t>
  </si>
  <si>
    <t>8h 40min</t>
  </si>
  <si>
    <t>8h 50min</t>
  </si>
  <si>
    <t>9h 00min</t>
  </si>
  <si>
    <t>9h 10min</t>
  </si>
  <si>
    <t>9h 20min</t>
  </si>
  <si>
    <t>9h 30min</t>
  </si>
  <si>
    <t>9h 40min</t>
  </si>
  <si>
    <t>9h 50min</t>
  </si>
  <si>
    <t>10h 00min</t>
  </si>
  <si>
    <t>10h 10min</t>
  </si>
  <si>
    <t>10h 20min</t>
  </si>
  <si>
    <t>10h 30min</t>
  </si>
  <si>
    <t>10h 40min</t>
  </si>
  <si>
    <t>10h 50min</t>
  </si>
  <si>
    <t>11h 00min</t>
  </si>
  <si>
    <t>11h 10min</t>
  </si>
  <si>
    <t>11h 20min</t>
  </si>
  <si>
    <t>11h 30min</t>
  </si>
  <si>
    <t>11h 40min</t>
  </si>
  <si>
    <t>11h 50min</t>
  </si>
  <si>
    <t>12h 00min</t>
  </si>
  <si>
    <t>12h 10min</t>
  </si>
  <si>
    <t>12h 20min</t>
  </si>
  <si>
    <t>12h 30min</t>
  </si>
  <si>
    <t>12h 40min</t>
  </si>
  <si>
    <t>12h 50min</t>
  </si>
  <si>
    <t>13h 00min</t>
  </si>
  <si>
    <t>14h 10min</t>
  </si>
  <si>
    <t>13h 10min</t>
  </si>
  <si>
    <t>13h 20min</t>
  </si>
  <si>
    <t>13h 30min</t>
  </si>
  <si>
    <t>13h 40min</t>
  </si>
  <si>
    <t>13h 50min</t>
  </si>
  <si>
    <t>14h 00min</t>
  </si>
  <si>
    <t>14h 20min</t>
  </si>
  <si>
    <t>14h 30min</t>
  </si>
  <si>
    <t>Dozējums</t>
  </si>
  <si>
    <t>Nepieciešmais inventārs</t>
  </si>
  <si>
    <t>Sasniedzamais rezultāts</t>
  </si>
  <si>
    <t>Nodarbības apraksts</t>
  </si>
  <si>
    <t>Nodarbības saturs</t>
  </si>
  <si>
    <t>Organizatoriski metodiskie norādījumi</t>
  </si>
  <si>
    <t>Nr.</t>
  </si>
  <si>
    <t>Satura pamatojums</t>
  </si>
  <si>
    <t>Biomotorās spējas</t>
  </si>
  <si>
    <t>SPĒKS</t>
  </si>
  <si>
    <t>ĀTRUMS</t>
  </si>
  <si>
    <t>ILGSTOŠS DARBS</t>
  </si>
  <si>
    <t>KOORDINĀCIJA</t>
  </si>
  <si>
    <t>Dzimums</t>
  </si>
  <si>
    <t>Vīrieši</t>
  </si>
  <si>
    <t>Sievietes</t>
  </si>
  <si>
    <t>Muskuļu spēks</t>
  </si>
  <si>
    <t>Ātrumspēks</t>
  </si>
  <si>
    <t>Kustību temps</t>
  </si>
  <si>
    <t>Vienas kustības ātrums</t>
  </si>
  <si>
    <t>Reakcijas ātrums</t>
  </si>
  <si>
    <t>Statiskā režīmā</t>
  </si>
  <si>
    <t>Dinamiskā režīmā</t>
  </si>
  <si>
    <t>Maksimālā intensitātē</t>
  </si>
  <si>
    <t>Submaksimālā intensitātē</t>
  </si>
  <si>
    <t>Lielā intensitātē</t>
  </si>
  <si>
    <t>Mērenā intensitātē</t>
  </si>
  <si>
    <t>Vienkāršas kustības</t>
  </si>
  <si>
    <t>Sarežģītas kustības</t>
  </si>
  <si>
    <t>Līdzsvars</t>
  </si>
  <si>
    <t>Kustību precizitāte</t>
  </si>
  <si>
    <t>Lokanība</t>
  </si>
  <si>
    <t>Treniņgrupas rezultātu, sasniegumu un attīstības analīze.</t>
  </si>
  <si>
    <t xml:space="preserve">Vājās Puses </t>
  </si>
  <si>
    <t>Stiprās Puses</t>
  </si>
  <si>
    <t>Nepieciešams attīstīt sezonā</t>
  </si>
  <si>
    <t>Prioritāte</t>
  </si>
  <si>
    <t>Grupas mērķis</t>
  </si>
  <si>
    <t>Patreizējais grupas īss novērtējums ("kur esam")</t>
  </si>
  <si>
    <t>Ko vēlamies sasniegt ("kurp ejam")</t>
  </si>
  <si>
    <t>Novērtēt grupas stiprās puses. Piemēram: grupā ir laba kolektīva izjūta, viens otru atbalsta. Ir izteikts līderis, kurš iedrošina citus vai: fiziski attīstīta grupa, ar izteiktu vēlmi strādāt mērķu sasniegšanai, u.tml. Jebkas, kas spēj izcelt grupas stiprās puses, kaut vai viens vārds.</t>
  </si>
  <si>
    <t>Datums</t>
  </si>
  <si>
    <t>Kāds būtu grupas attīstības mērķis - sasniegumi, fiziskā attīstība, psiholoģija, taktika, integrāli u.tml. Piemēram: grupa nepieciešams sezonas laikā kļūt vienotākai vai jāuzlabo taktiskā sagatavotība, vai jāuzlabo iepriekšējās sezonas rādītāji. Īsi.</t>
  </si>
  <si>
    <t>Esošais grupas vispārējais novērtējums. Esam tāda un tāda grupa patreiz. Piemēram: grupa vidēji ir fiziski attīstīta, ir viens vai vairāki grupas līderi. Nepietiekami attīstīti taktiskā ziņā.</t>
  </si>
  <si>
    <t>Šeit vēlamais sasniedzamais, kas izriet no "Kur esam". Vēlamies celt grupas fizisko attīstību, lai apakšējais gals pienā ktuvāk līderiem, nebremzējot līderu attīstību. Nepieciešams grupu padarīt "kompaktāku", vienotāku.</t>
  </si>
  <si>
    <t>Novērtēt grupas vājās puses. Piemēram: grupā ir nepietiekama savstarpējā cieņa un komunikācija. Grupas uzvedība treniņos un izbraukumos nav pietiekami laba. Viens otru neatbalsta. Grupa ir vāji motivēta sportot. Nepietiekams, nepastāvīgs apmeklējums.</t>
  </si>
  <si>
    <t>Aprakstīt, ko grupai būtu nepieciešams attīstīt nākamās sezonas laikā. Piemēram: Nākamās sezonas laikā grupai būtu nepieciešams attīstīt vispārējo fizisko sagatavotību, psiholoģisko noturību stresa apstākļos, taktisko sagatavotību.</t>
  </si>
  <si>
    <t>Izriet no "nepieciešams attīstīt sezonā". Prioritizēt attīstāmos vienumus. Piemēram: 1) Psiholoģiskā attīstība (audzēķni nenoskaņojas sacensībām); 2) Vispārējā fiziskā sagatavotība (grupas vispārējā fiziskā sagatavotība ir nepietiekama); 3) Taktiskā sagatavotība (pieņem sliktus lēmumus sacensībās).</t>
  </si>
  <si>
    <t>1. Mezocikls</t>
  </si>
  <si>
    <t>NEDĒĻAS</t>
  </si>
  <si>
    <t>Nedēļas</t>
  </si>
  <si>
    <t>1. nedēļa</t>
  </si>
  <si>
    <t>2. nedēļa</t>
  </si>
  <si>
    <t>3. nedēļa</t>
  </si>
  <si>
    <t>4. nedēļa</t>
  </si>
  <si>
    <t>5. nedēļa</t>
  </si>
  <si>
    <t>6. nedēļa</t>
  </si>
  <si>
    <t>Brīvas formas apraksts par plānoto, lai saliktu mērķtiecīgu treniņu plānu. Īsi. Piemēram: Izvēlne VFS, ātrspēks. Ātrspēka vingrinājumi tieši kam.</t>
  </si>
  <si>
    <t xml:space="preserve">Sekundāri kam tiks pievērsta uzmanība nedēļā. </t>
  </si>
  <si>
    <t>Varbūt papildus notiks kaut kas. Taktika, rekreācija, sacensības.</t>
  </si>
  <si>
    <t>Grafiks atspoguļos gada plānā ievadīto. Dod iespēju vizuāli novērtēt proporcionālo sadalījumu pēc ievadītajiem datiem.</t>
  </si>
  <si>
    <t xml:space="preserve">Konkretizējot treniņa dienu. Bet arī aprakstot tīri pašu dienas treniņu. Piemēram: Izvēlēts VFS, treniņš ātrspēka attīstīšanai. Sprinta vingrinājumi. </t>
  </si>
  <si>
    <t>Kas vēl tiks darīts sekundāri. Tehnika, taktika, integrālais. Piemēram: integrālais. Sprinta izslēgšanas sacensības grupas ietvaros.</t>
  </si>
  <si>
    <t>Nav jāapraksta, atsildīšanās. Bet, piemēram: izvēlēts, rekreācija: treniņa audzinošais raksturs. Ko darījām, kāpēc?! Kādi ieguvumi. Kādas sajūtas, kas patika, kas nepatika?!</t>
  </si>
  <si>
    <t>TRENIŅA PLĀNS</t>
  </si>
  <si>
    <t>Treniņa datums</t>
  </si>
  <si>
    <t>Treniņa mērķis</t>
  </si>
  <si>
    <t>Nodarbības Mērķis</t>
  </si>
  <si>
    <t>Mācīt</t>
  </si>
  <si>
    <t>Attīstīt</t>
  </si>
  <si>
    <t>Pilnveidot</t>
  </si>
  <si>
    <t>Cits</t>
  </si>
  <si>
    <t>Treniņa metodes</t>
  </si>
  <si>
    <t>Galvenā daļa</t>
  </si>
  <si>
    <t>Nobeigums</t>
  </si>
  <si>
    <t>Ievada sagatavotāja daļa</t>
  </si>
  <si>
    <t>Atkārtojumu, nepārtrauktā, intervālu, pārmaiņus u.tml.</t>
  </si>
  <si>
    <t>Kāds inventārs būtu nepieciešams: konusi, bumbas, tīkli, lodes, barjeras, peldvestes utt.</t>
  </si>
  <si>
    <t>Kāds būtu treniņa sansiedzamais rezultāts: piemēram - audzēkņu spēja izpildīt precīzu vingrinājumu. (Tas nenozīmē, ka treniņš nav izdevies, ja audzēknis šo rezultātu nesasniedz.)</t>
  </si>
  <si>
    <t>Rezultativitātes kritēriji mācību gada beigās</t>
  </si>
  <si>
    <t>Dalība 7 (septiņos) valsts sacensību posmos (21 spēle) vai grupas izglītojamais ir Latvijas valsts jaunatnes izlases dalībnieks vai Latvijas valsts izlases kandidāts vai dalībnieks, komanda ierindojusies 1.–16. vietā valsts sacensību kopvērtējumā</t>
  </si>
  <si>
    <t>Rezultativitātes kritēriji</t>
  </si>
  <si>
    <t>Kontrolnormatīvu izpilde</t>
  </si>
  <si>
    <t>Dalība divās oficiālajās sacensībās un kontrolnormatīvu izpilde</t>
  </si>
  <si>
    <t>Dalība trijās oficiālajās sacensībās un kontrolnormatīvu izpilde</t>
  </si>
  <si>
    <t>Dalība četrās valsts sacensībās un kontrolnormatīvu izpilde</t>
  </si>
  <si>
    <t>Dalība sešās valsts sacensībās un kontrolnormatīvu izpilde</t>
  </si>
  <si>
    <t>Dalība septiņās valsts vai starptautiskajās sacensībās (tai skaitā sacensību posmos) un kontrolnormatīvu izpilde vai izglītojamais ir Latvijas valsts jaunatnes izlases kandidāts vai dalībnieks</t>
  </si>
  <si>
    <t>Dalība astoņās valsts vai starptautiskajās sacensībās (tai skaitā sacensību posmos) vai izglītojamais ir Latvijas valsts jaunatnes izlases kandidāts vai dalībnieks</t>
  </si>
  <si>
    <t>Dalība desmit valsts vai starptautiskajās sacensībās  (tai skaitā sacensību posmos). Grupā ir Latvijas valsts izlases kandidāts vai dalībnieks</t>
  </si>
  <si>
    <t>Kontrolnormatīvu izpilde vai dalība oficiālajās sacensībās (sacensību formāts atbilstoši mini basketbola noteikumiem) </t>
  </si>
  <si>
    <t>Dalība LJBL čempionātā vai dalība oficiālajās sacensībās, kopskaitā ne mazāk kā 16 spēlēs (sacensību formāts atbilstoši mini basketbola noteikumiem) un kontrolnormatīvu izpilde</t>
  </si>
  <si>
    <t>Dalība LJBL čempionātā un kontrolnormatīvu izpilde</t>
  </si>
  <si>
    <t>Dalība LJBL čempionātā vai LBS rīkotajos pieaugušo čempionātos</t>
  </si>
  <si>
    <t>Dalība LJBL čempionātā vai LBS rīkotajos pieaugušo čempionātos vai izglītojamais ir U-18 Latvijas valsts izlases kandidāts vai dalībnieks</t>
  </si>
  <si>
    <t>Dalība LJBL čempionātā (komanda ierindojusies 1.–8. vietā) vai LBS rīkotajos pieaugušo čempionātos. Grupā ir U-18 vai U-20 Latvijas valsts izlases kandidāts vai dalībnieks</t>
  </si>
  <si>
    <t>Dalība 6 (sešos) valsts sacensību posmos (18 spēles) vai grupas izglītojamais ir Latvijas valsts jaunatnes izlases dalībnieks vai Latvijas valsts izlases kandidāts vai dalībnieks, komanda ierindojusies 1.–16. vietā valsts sacensību kopvērtējumā</t>
  </si>
  <si>
    <t>Dalība 11 sacensībās, tai skaitā astoņos valsts sacensību posmos (24 spēles), komanda ierindojusies 1.–16. vietā valsts sacensību kopvērtējumā vai grupā ir Latvijas valsts izlases kandidāts vai dalībnieks</t>
  </si>
  <si>
    <t>Dalība vienās oficiālajās vai valsts sacensībās</t>
  </si>
  <si>
    <t>Dalība vienās oficiālajās un vienās valsts vai starptautiskajās sacensībās vai izpildīta IV sporta klase</t>
  </si>
  <si>
    <t>Dalība vienās oficiālajās un vienās valsts vai starptautiskajās sacensībās vai izpildīta III sporta klase</t>
  </si>
  <si>
    <t>Dalība vienās oficiālajās un divās valsts vai starptautiskajās sacensībās vai izpildīta II sporta klase</t>
  </si>
  <si>
    <t>Dalība divās oficiālajās un divās valsts vai starptautiskajās sacensībās vai izpildīta II sporta klase</t>
  </si>
  <si>
    <t>Dalība divās oficiālajās un divās valsts vai starptautiskajās sacensībās vai izpildīta I sporta klase</t>
  </si>
  <si>
    <t>Dalība divās oficiālajās un trijās valsts vai starptautiskajās sacensībās vai izpildīta I sporta klase</t>
  </si>
  <si>
    <t>Dalība trijās oficiālajās un trijās valsts vai starptautiskajās sacensībās vai izpildīta I sporta klase</t>
  </si>
  <si>
    <t>Dalība četrās valsts sacensībās. Grupā ir Latvijas valsts jaunatnes izlases dalībnieks vai izpildīta SMK norma</t>
  </si>
  <si>
    <t>Dalība piecās valsts sacensībās. Grupā ir Latvijas valsts izlases dalībnieks vai izpildīta SMK norma</t>
  </si>
  <si>
    <t>Dalība trijās oficiālo sacensību disciplīnās un kontrolnormatīvu izpilde</t>
  </si>
  <si>
    <t>Dalība trijās oficiālo sacensību disciplīnās un vienā valsts sacensību disciplīnā un kontrolnormatīvu izpilde</t>
  </si>
  <si>
    <t>Dalība divās oficiālo sacensību disciplīnās un trijās valsts sacensību disciplīnās un kontrolnormatīvu izpilde</t>
  </si>
  <si>
    <t>Dalība divās oficiālo sacensību disciplīnās un četrās valsts sacensību disciplīnās un kontrolnormatīvu izpilde</t>
  </si>
  <si>
    <t>Dalība trijās oficiālo sacensību disciplīnās un četrās valsts sacensību disciplīnās un divi izglītojamie valsts sacensībās ierindojušies 1.–10. vietā</t>
  </si>
  <si>
    <t>Dalība četrās valsts sacensību disciplīnās un divi izglītojamie ierindojušies 1.–8. vietā vai izglītojamais ir Latvijas jaunatnes izlases kandidāts vai dalībnieks</t>
  </si>
  <si>
    <t>Dalība četrās valsts sacensību disciplīnās un divi izglītojamie ierindojušies 1.–6. vietā. Dalība vienā starptautisko sacensību disciplīnā vai izglītojamais ir Latvijas jaunatnes izlases kandidāts vai dalībnieks</t>
  </si>
  <si>
    <t>Dalība piecās valsts sacensību disciplīnās un divās starptautisko sacensību disciplīnās vai izglītojamais ir Latvijas valsts izlases kandidāts vai dalībnieks</t>
  </si>
  <si>
    <t>Dalība trijās oficiālajās sacensībās, vienās valsts sacensībās un kontrolnormatīvu izpilde</t>
  </si>
  <si>
    <t>Dalība sešās oficiālajās sacensībās, divās valsts sacensībās un kontrolnormatīvu izpilde</t>
  </si>
  <si>
    <t>Dalība sešās oficiālajās sacensībās, trijās valsts sacensībās un kontrolnormatīvu izpilde</t>
  </si>
  <si>
    <t>Minimālais skaits grupas izglītojamo savas vecuma grupas sacensību sezonas rangā ierindojušies 1.–10. vietā un kontrolnormatīvu izpilde</t>
  </si>
  <si>
    <t>Minimālais skaits grupas izglītojamo sava vecuma grupas sacensību sezonas rangā ierindojušies 1.–10. vietā</t>
  </si>
  <si>
    <t>Minimālais skaits grupas izglītojamo ir valsts izlases kandidāti vai dalībnieki</t>
  </si>
  <si>
    <t>Dalība četrās oficiālajās sacensībās un kontrolnormatīvu izpilde</t>
  </si>
  <si>
    <t>Dalība četrās oficiālajās sacensībās un divās valsts sacensībās un kontrolnormatīvu izpilde</t>
  </si>
  <si>
    <t>Dalība četrās oficiālajās sacensībās un trijās valsts sacensībās un kontrolnormatīvu izpilde</t>
  </si>
  <si>
    <t>Dalība četrās oficiālajās sacensībās un četrās valsts sacensībās un kontrolnormatīvu izpilde </t>
  </si>
  <si>
    <t>Dalība četrās oficiālajās sacensībās un piecās valsts sacensībās un kontrolnormatīvu izpilde</t>
  </si>
  <si>
    <t>Dalība sešās valsts sacensībās un vienās starptautiskajās sacensībās, trīs izglītojamie ierindojušies 1.–15. vietā</t>
  </si>
  <si>
    <t>Dalība sešās valsts sacensībās un vienās starptautiskajās sacensībās, divi izglītojamie ierindojušies 1.–10. vietā</t>
  </si>
  <si>
    <t>Dalība septiņās valsts sacensībās un vienās starptautiskajās sacensībās, divi izglītojamie ierindojušies 1.–8. vietā vai izglītojamais ir Latvijas valsts izlases kandidāts vai dalībnieks</t>
  </si>
  <si>
    <t>Dalība astoņās valsts sacensībās un vienās starptautiskajās sacensībās vai izglītojamais ir Latvijas valsts izlases kandidāts vai dalībnieks</t>
  </si>
  <si>
    <t>Dalība divās oficiālajās sacensībās, minimālais skaits grupas izglītojamo spēj nopeldēt 200 m distanci, tai skaitā 50 m uz muguras, un kontrolnormatīvu izpilde</t>
  </si>
  <si>
    <t>Dalība divās oficiālajās sacensībās un vienās valsts sacensībās, minimālais skaits grupas izglītojamo spēj nopeldēt 400 m distanci, tai skaitā 100 m uz muguras, un kontrolnormatīvu izpilde</t>
  </si>
  <si>
    <t>Dalība četrās oficiālajās sacensībās un vienās valsts sacensībās, un minimālais skaits grupas izglītojamo ir izpildījuši IV sporta klasi, un kontrolnormatīvu izpilde</t>
  </si>
  <si>
    <t>Dalība četrās oficiālajās sacensībās un divās valsts sacensībās, un minimālais skaits grupas izglītojamo ir izpildījuši III sporta klasi, un kontrolnormatīvu izpilde</t>
  </si>
  <si>
    <t>Dalība sešās valsts sacensībās, un minimālais skaits grupas izglītojamo ir izpildījuši II sporta klasi, un kontrolnormatīvu izpilde</t>
  </si>
  <si>
    <t>Dalība sešās valsts sacensībās un divās starptautiskajās sacensībās, un minimālais skaits grupas izglītojamo ir izpildījuši II sporta klasi</t>
  </si>
  <si>
    <t>Dalība sešās valsts sacensībās un divās starptautiskajās sacensībās, un minimālais skaits grupas izglītojamo ir izpildījuši I sporta klasi</t>
  </si>
  <si>
    <t>Minimālais skaits grupas izglītojamo ir izpildījuši SMK normu. Dalība sešās valsts sacensībās un trijās starptautiskajās sacensībās. Grupā ir Latvijas valsts izlases kandidāts vai dalībnieks</t>
  </si>
  <si>
    <t>Minimālais skaits grupas izglītojamo ir izpildījuši SMK normu. Dalība trijās starptautiskajās sacensībās. Grupā ir Latvijas valsts izlases kandidāts vai dalībnieks</t>
  </si>
  <si>
    <t>Dalība trijās oficiālajās sacensībās vai vienās valsts sacensībās, vai starptautiskajās sacensībās un kontrolnormatīvu izpilde</t>
  </si>
  <si>
    <t>Dalība četrās oficiālajās sacensībās vai vienās valsts sacensībās, vai starptautiskajās sacensībās vai izglītojamais ir izpildījis III jaunatnes sporta klasi un kontrolnormatīvu izpilde</t>
  </si>
  <si>
    <t>Dalība piecās oficiālajās sacensībās vai divās valsts sacensībās, vai starptautiskajās sacensībās vai izglītojamais ir izpildījis II jaunatnes sporta klasi (meitenes) un III jaunatnes sporta klasi (zēni) un kontrolnormatīvu izpilde</t>
  </si>
  <si>
    <t>Dalība sešās oficiālajās sacensībās vai divās valsts sacensībās, vai starptautiskajās sacensībās vai izglītojamais ir izpildījis I jaunatnes sporta klasi (meitenes) un II jaunatnes sporta klasi (zēni) un kontrolnormatīvu izpilde</t>
  </si>
  <si>
    <t>Dalība 6 (sešās) oficiālajās sacensībās vai divās valsts sacensībās, vai starptautiskajās sacensībās vai izglītojamais ir izpildījis III sporta klasi (meitenes) un I jaunatnes sporta klasi (zēni), vai viens izglītojamais ir Latvijas valsts izlases U-16 kandidāts vai dalībnieks un kontrolnormatīvu izpilde</t>
  </si>
  <si>
    <t>Dalība sacensībās. Diviem izglītojamiem izpildīta II sporta klase vai viens izglītojamais ir Latvijas valsts izlases U-18, U-20, U-23  kandidāts vai dalībnieks</t>
  </si>
  <si>
    <t>Dalība sacensībās. Diviem izglītojamiem izpildīta I sporta klase vai viens izglītojamais ir Latvijas valsts U-20, U-23, pieaugušo izlases kandidāts vai dalībnieks</t>
  </si>
  <si>
    <t>Dalība sacensībās. Vienam izglītojamam izpildīta SMK norma vai viens izglītojamais ir Latvijas valsts U-20, U-23, pieaugušo izlases kandidāts vai  dalībnieks</t>
  </si>
  <si>
    <t>Dalība piecās valsts sacensībās un kontrolnormatīvu izpilde</t>
  </si>
  <si>
    <t>Dalība divās oficiālo sacensību disciplīnās un divās valsts sacensību disciplīnās un kontrolnormatīvu izpilde</t>
  </si>
  <si>
    <t>Badmintons; Basketbols; Basketbols 3x3; Dambrete; Distanču slēpošana</t>
  </si>
  <si>
    <t>Kalnu slēpošana; Orientēšanās; Peldēšana; Vieglatlētika</t>
  </si>
  <si>
    <t>Dalība četrās oficiālajās sacensībās, vienās valsts sacensībās un kontrolnormatīvu izpilde</t>
  </si>
  <si>
    <t>Dalība sacensībās. Trim izglītojamiem izpildīta II sporta klase (meitenes) vai III sporta klase (zēni) vai III  sporta klase mešanas disciplīnās (meitenes), vai viens izglītojamais ir Latvijas valsts izlases U-18, U-20 kandidāts vai dalībnieks</t>
  </si>
  <si>
    <t>Lapa - Grupas analīze</t>
  </si>
  <si>
    <t>Aizpildīt nepieciešamos laukus. Palīgveidne grupas analīzes veikšanai, mērķu un uzdevumu izvirzīšanai. Sporta veidu, treneri un grupu izvēlas no saraksta, pārējo aizpilda pašrocīgi.</t>
  </si>
  <si>
    <t>Lapa - Gada plāns</t>
  </si>
  <si>
    <t>Sensitīvie periodi fizisko īpašību attīstībā</t>
  </si>
  <si>
    <t>Izvēloties sporta veidu un mācību treniņu grupu, labajā pusē esošie lauki - Sensitīvie periodi fizisko īpašību attīstībā un Rezultivitātes kritēriji mācību gada beigās aizpildās automātiski.</t>
  </si>
  <si>
    <t>Sensitīvie periodi fisko īpašību attīstībā ir indikatīvi - ņemts vērā mācību treniņu grupas vecums pēc MK noteikumiem grupu komplektācijā.</t>
  </si>
  <si>
    <t>Gada plāna augšējā stūrī esošā šūnā - "Pēc MK", izvēloties mācību treniņu grupu, automātiski parādīsies kontaktstundu skaits attiecīgajai grupai. Pilnās kontaktstundas gadā/nedēļā, ieskaitot sacensību stundas.</t>
  </si>
  <si>
    <t>Šūnas "Sacensības" rindā - ir iespēja ierakstī (pašrocīgi) burtu kombinācijas - ID (ja grupai tiek dots individuālais darbs konkrētajā nedēļā vai treneris atrodas atvaļinājumā), N (Nometne), K (kontrolnormatīvi), S (Sacensības). Izvēloties jebkuru no šīm - tiks iekrāsota visa attiecīgā kolonna, kas veido vizuāli uzskatāmu gada plāna struktūru.</t>
  </si>
  <si>
    <t>Šūnas "Periods" rindā - nepieciešams ielikt P (Pārejas periods), Sa (Sagatavošanās), Sc (Sacensību). Šie trīs periodi izsaka visu nepieciešamo. Ierakstot kādu no šiem variantiem, iekrāsosies konkrētā šūna.</t>
  </si>
  <si>
    <t>Tālāk ir jāaizpilda tikai baltie lauki!!! Ierakstot atbilstošo stundu skaitu treniņa dienā. Automātiski tiek saskaitītas stundas - dienas ietvaros, nedēļas ietvaros un kopā. Izņēmums ir nometne - tās lauki ir zaļi, un tajos ieraksta kopējo nometnes laiku, arī tas automātiski tiek pieskaitīts nedēļas stundu skaitam.</t>
  </si>
  <si>
    <t>Lapa - Grafiki</t>
  </si>
  <si>
    <t>Aizpildot gada plānu, savadot nepieciešamās stundas, šajā lapā automātiski parādīsies grafiks, kurš vizualizēs kopējo gada plāna stundu skaitu. Varbūt nepatiks stundu sadalījums un būš nepieciešams koriģēt gada plāna stundu skaitu.</t>
  </si>
  <si>
    <t>Lapas - mezocikls, mikrocikls, monociks</t>
  </si>
  <si>
    <t>Šīs veidnes/paraugi - ir kā palīgs ikdienas darbā. Tās Jūs izmantojiet pēc nepieciešamības, ja nav patīkamas - varam mainīt, uzlabot, pilnveidot.</t>
  </si>
  <si>
    <t>Lapa - Stundas</t>
  </si>
  <si>
    <t xml:space="preserve">Uzskates lapa - kā kontaktstundas izskatās astronomiskajās. </t>
  </si>
  <si>
    <t>Lapa - !DATI_NEDZĒST!</t>
  </si>
  <si>
    <t>Lapā atrodas informācija, kura tiek izmantota veidņu izvēlnēm un citai automatizētai darbībai, šos datus nevajadzētu aiztikt :). Sabruks visa dziesmu vācele.</t>
  </si>
  <si>
    <t>Gada plāna lapā, nepieciešams izvēlēties sporta veidu, treneri un mācību treniņu grupu. Mācību gads jāaizpilda pašrocīgi. Pielikuma NR nav jāaizpilda.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</si>
</sst>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i/>
      <sz val="11"/>
      <color theme="1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sz val="11"/>
      <color rgb="FF414142"/>
      <name val="Calibri"/>
      <family val="2"/>
      <charset val="186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7" borderId="3" xfId="0" applyFon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3" borderId="4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3" xfId="0" applyBorder="1"/>
    <xf numFmtId="0" fontId="2" fillId="0" borderId="0" xfId="0" applyFont="1"/>
    <xf numFmtId="0" fontId="2" fillId="5" borderId="5" xfId="0" applyFont="1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0" fontId="2" fillId="8" borderId="4" xfId="0" applyFont="1" applyFill="1" applyBorder="1"/>
    <xf numFmtId="0" fontId="0" fillId="0" borderId="4" xfId="0" applyFont="1" applyBorder="1"/>
    <xf numFmtId="0" fontId="0" fillId="0" borderId="4" xfId="0" applyBorder="1"/>
    <xf numFmtId="0" fontId="0" fillId="0" borderId="4" xfId="0" applyFont="1" applyFill="1" applyBorder="1"/>
    <xf numFmtId="0" fontId="3" fillId="9" borderId="4" xfId="0" applyFont="1" applyFill="1" applyBorder="1"/>
    <xf numFmtId="0" fontId="1" fillId="0" borderId="4" xfId="0" applyFont="1" applyBorder="1"/>
    <xf numFmtId="0" fontId="0" fillId="8" borderId="18" xfId="0" applyFill="1" applyBorder="1"/>
    <xf numFmtId="0" fontId="0" fillId="0" borderId="18" xfId="0" applyBorder="1"/>
    <xf numFmtId="0" fontId="0" fillId="9" borderId="18" xfId="0" applyFill="1" applyBorder="1"/>
    <xf numFmtId="0" fontId="5" fillId="6" borderId="5" xfId="0" applyFont="1" applyFill="1" applyBorder="1" applyAlignment="1">
      <alignment horizontal="center" shrinkToFit="1"/>
    </xf>
    <xf numFmtId="0" fontId="5" fillId="6" borderId="13" xfId="0" applyFont="1" applyFill="1" applyBorder="1" applyAlignment="1">
      <alignment horizontal="center" shrinkToFit="1"/>
    </xf>
    <xf numFmtId="0" fontId="7" fillId="7" borderId="3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0" fillId="0" borderId="17" xfId="0" applyBorder="1"/>
    <xf numFmtId="0" fontId="10" fillId="1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14" borderId="26" xfId="0" applyFont="1" applyFill="1" applyBorder="1" applyAlignment="1">
      <alignment horizontal="center"/>
    </xf>
    <xf numFmtId="0" fontId="2" fillId="14" borderId="27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5" fillId="0" borderId="16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shrinkToFit="1"/>
    </xf>
    <xf numFmtId="0" fontId="0" fillId="0" borderId="35" xfId="0" applyBorder="1"/>
    <xf numFmtId="0" fontId="0" fillId="0" borderId="16" xfId="0" applyBorder="1"/>
    <xf numFmtId="0" fontId="0" fillId="0" borderId="51" xfId="0" applyBorder="1"/>
    <xf numFmtId="0" fontId="0" fillId="0" borderId="52" xfId="0" applyBorder="1"/>
    <xf numFmtId="0" fontId="0" fillId="0" borderId="5" xfId="0" applyBorder="1"/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0" xfId="0" applyFont="1"/>
    <xf numFmtId="0" fontId="12" fillId="0" borderId="0" xfId="0" applyFont="1"/>
    <xf numFmtId="0" fontId="0" fillId="15" borderId="0" xfId="0" applyFill="1" applyBorder="1" applyAlignment="1">
      <alignment wrapText="1"/>
    </xf>
    <xf numFmtId="0" fontId="0" fillId="15" borderId="0" xfId="0" applyFill="1" applyBorder="1" applyAlignment="1"/>
    <xf numFmtId="0" fontId="0" fillId="15" borderId="39" xfId="0" applyFill="1" applyBorder="1"/>
    <xf numFmtId="0" fontId="0" fillId="15" borderId="0" xfId="0" applyFill="1" applyBorder="1"/>
    <xf numFmtId="0" fontId="0" fillId="15" borderId="40" xfId="0" applyFill="1" applyBorder="1"/>
    <xf numFmtId="0" fontId="2" fillId="15" borderId="39" xfId="0" applyFont="1" applyFill="1" applyBorder="1" applyAlignment="1">
      <alignment horizontal="right"/>
    </xf>
    <xf numFmtId="0" fontId="2" fillId="15" borderId="0" xfId="0" applyFont="1" applyFill="1" applyBorder="1" applyAlignment="1">
      <alignment horizontal="right"/>
    </xf>
    <xf numFmtId="0" fontId="0" fillId="15" borderId="40" xfId="0" applyFill="1" applyBorder="1" applyAlignment="1"/>
    <xf numFmtId="0" fontId="0" fillId="0" borderId="39" xfId="0" applyBorder="1"/>
    <xf numFmtId="0" fontId="0" fillId="0" borderId="40" xfId="0" applyBorder="1"/>
    <xf numFmtId="0" fontId="0" fillId="0" borderId="48" xfId="0" applyBorder="1"/>
    <xf numFmtId="0" fontId="2" fillId="3" borderId="4" xfId="0" applyFont="1" applyFill="1" applyBorder="1" applyAlignment="1">
      <alignment horizontal="center" shrinkToFit="1"/>
    </xf>
    <xf numFmtId="0" fontId="2" fillId="15" borderId="0" xfId="0" applyFont="1" applyFill="1" applyBorder="1" applyAlignment="1">
      <alignment horizontal="center"/>
    </xf>
    <xf numFmtId="0" fontId="2" fillId="15" borderId="0" xfId="0" applyFont="1" applyFill="1" applyBorder="1" applyAlignment="1">
      <alignment horizont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0" xfId="0" applyBorder="1" applyAlignment="1">
      <alignment wrapText="1"/>
    </xf>
    <xf numFmtId="0" fontId="2" fillId="3" borderId="28" xfId="0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0" borderId="30" xfId="0" applyBorder="1" applyAlignment="1"/>
    <xf numFmtId="0" fontId="2" fillId="3" borderId="31" xfId="0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/>
    </xf>
    <xf numFmtId="0" fontId="2" fillId="9" borderId="44" xfId="0" applyFont="1" applyFill="1" applyBorder="1" applyAlignment="1">
      <alignment horizontal="center"/>
    </xf>
    <xf numFmtId="0" fontId="2" fillId="9" borderId="34" xfId="0" applyFont="1" applyFill="1" applyBorder="1" applyAlignment="1">
      <alignment horizontal="center"/>
    </xf>
    <xf numFmtId="0" fontId="2" fillId="9" borderId="28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21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15" borderId="0" xfId="0" applyFont="1" applyFill="1" applyBorder="1" applyAlignment="1">
      <alignment horizontal="right"/>
    </xf>
    <xf numFmtId="0" fontId="2" fillId="15" borderId="40" xfId="0" applyFont="1" applyFill="1" applyBorder="1" applyAlignment="1">
      <alignment horizontal="right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56" xfId="0" applyFont="1" applyFill="1" applyBorder="1" applyAlignment="1">
      <alignment horizontal="center" vertical="center"/>
    </xf>
    <xf numFmtId="0" fontId="2" fillId="9" borderId="52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14" borderId="36" xfId="0" applyFont="1" applyFill="1" applyBorder="1" applyAlignment="1">
      <alignment horizontal="center" vertical="center" textRotation="90"/>
    </xf>
    <xf numFmtId="0" fontId="2" fillId="14" borderId="37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14" borderId="5" xfId="0" applyFont="1" applyFill="1" applyBorder="1" applyAlignment="1">
      <alignment horizontal="center"/>
    </xf>
    <xf numFmtId="0" fontId="2" fillId="14" borderId="5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14" borderId="54" xfId="0" applyFont="1" applyFill="1" applyBorder="1" applyAlignment="1">
      <alignment horizontal="center" vertical="center"/>
    </xf>
    <xf numFmtId="0" fontId="2" fillId="14" borderId="25" xfId="0" applyFont="1" applyFill="1" applyBorder="1" applyAlignment="1">
      <alignment horizontal="center" vertical="center"/>
    </xf>
    <xf numFmtId="0" fontId="2" fillId="14" borderId="36" xfId="0" applyFont="1" applyFill="1" applyBorder="1" applyAlignment="1"/>
    <xf numFmtId="0" fontId="2" fillId="14" borderId="31" xfId="0" applyFont="1" applyFill="1" applyBorder="1" applyAlignment="1">
      <alignment horizontal="center" vertical="center" textRotation="90"/>
    </xf>
    <xf numFmtId="0" fontId="2" fillId="6" borderId="1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9" borderId="4" xfId="0" applyFont="1" applyFill="1" applyBorder="1" applyAlignment="1">
      <alignment horizontal="center" shrinkToFit="1"/>
    </xf>
    <xf numFmtId="0" fontId="0" fillId="0" borderId="38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3" borderId="13" xfId="0" applyFill="1" applyBorder="1" applyAlignment="1">
      <alignment horizontal="center"/>
    </xf>
    <xf numFmtId="0" fontId="0" fillId="2" borderId="15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13" borderId="23" xfId="0" applyFont="1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 wrapText="1"/>
    </xf>
    <xf numFmtId="0" fontId="0" fillId="13" borderId="24" xfId="0" applyFill="1" applyBorder="1" applyAlignment="1">
      <alignment horizontal="center" vertical="center" wrapText="1"/>
    </xf>
    <xf numFmtId="0" fontId="0" fillId="13" borderId="23" xfId="0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53" xfId="0" applyBorder="1" applyAlignment="1">
      <alignment wrapText="1"/>
    </xf>
    <xf numFmtId="0" fontId="2" fillId="16" borderId="28" xfId="0" applyFont="1" applyFill="1" applyBorder="1" applyAlignment="1">
      <alignment horizontal="center"/>
    </xf>
    <xf numFmtId="0" fontId="2" fillId="16" borderId="29" xfId="0" applyFont="1" applyFill="1" applyBorder="1" applyAlignment="1">
      <alignment horizontal="center"/>
    </xf>
    <xf numFmtId="0" fontId="2" fillId="16" borderId="30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31" xfId="0" applyFont="1" applyBorder="1" applyAlignment="1"/>
    <xf numFmtId="0" fontId="10" fillId="0" borderId="32" xfId="0" applyFont="1" applyBorder="1" applyAlignment="1"/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0" fillId="0" borderId="28" xfId="0" applyFont="1" applyBorder="1" applyAlignment="1"/>
    <xf numFmtId="0" fontId="10" fillId="0" borderId="29" xfId="0" applyFont="1" applyBorder="1" applyAlignment="1"/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3" borderId="35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13" borderId="21" xfId="0" applyFont="1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0" fillId="12" borderId="4" xfId="0" applyFill="1" applyBorder="1" applyAlignment="1">
      <alignment horizontal="center" vertical="center" textRotation="90"/>
    </xf>
    <xf numFmtId="0" fontId="0" fillId="3" borderId="3" xfId="0" applyFill="1" applyBorder="1" applyAlignment="1">
      <alignment horizontal="right"/>
    </xf>
    <xf numFmtId="0" fontId="2" fillId="13" borderId="1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5" fillId="9" borderId="3" xfId="0" applyFont="1" applyFill="1" applyBorder="1" applyAlignment="1">
      <alignment horizontal="center" shrinkToFit="1"/>
    </xf>
  </cellXfs>
  <cellStyles count="1">
    <cellStyle name="Normal" xfId="0" builtinId="0"/>
  </cellStyles>
  <dxfs count="44">
    <dxf>
      <fill>
        <patternFill patternType="darkGray">
          <fgColor theme="7"/>
          <bgColor theme="7" tint="0.79995117038483843"/>
        </patternFill>
      </fill>
    </dxf>
    <dxf>
      <fill>
        <patternFill patternType="gray125">
          <fgColor rgb="FFC00000"/>
          <bgColor rgb="FFFED4FB"/>
        </patternFill>
      </fill>
    </dxf>
    <dxf>
      <fill>
        <patternFill>
          <bgColor rgb="FF92D050"/>
        </patternFill>
      </fill>
    </dxf>
    <dxf>
      <fill>
        <patternFill patternType="gray125">
          <fgColor rgb="FF00B050"/>
          <bgColor rgb="FF66FF66"/>
        </patternFill>
      </fill>
    </dxf>
    <dxf>
      <fill>
        <patternFill>
          <bgColor rgb="FF92D050"/>
        </patternFill>
      </fill>
    </dxf>
    <dxf>
      <fill>
        <patternFill patternType="gray125">
          <fgColor rgb="FF00B050"/>
          <bgColor rgb="FF66FF66"/>
        </patternFill>
      </fill>
    </dxf>
    <dxf>
      <fill>
        <patternFill patternType="gray125">
          <fgColor rgb="FFC00000"/>
          <bgColor rgb="FFFED4FB"/>
        </patternFill>
      </fill>
    </dxf>
    <dxf>
      <fill>
        <patternFill>
          <bgColor rgb="FF92D050"/>
        </patternFill>
      </fill>
    </dxf>
    <dxf>
      <fill>
        <patternFill patternType="darkGray">
          <fgColor theme="7"/>
          <bgColor theme="7" tint="0.79995117038483843"/>
        </patternFill>
      </fill>
    </dxf>
    <dxf>
      <font>
        <b/>
        <i val="0"/>
        <color theme="4" tint="-0.499984740745262"/>
      </font>
      <fill>
        <patternFill>
          <bgColor theme="4" tint="0.59996337778862885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C4D212"/>
        </patternFill>
      </fill>
    </dxf>
    <dxf>
      <fill>
        <patternFill>
          <bgColor rgb="FFD490BA"/>
        </patternFill>
      </fill>
    </dxf>
    <dxf>
      <fill>
        <patternFill>
          <bgColor rgb="FFFF6969"/>
        </patternFill>
      </fill>
    </dxf>
    <dxf>
      <fill>
        <patternFill patternType="gray125">
          <fgColor rgb="FF00B050"/>
          <bgColor rgb="FF66FF66"/>
        </patternFill>
      </fill>
    </dxf>
    <dxf>
      <fill>
        <patternFill patternType="gray125">
          <fgColor rgb="FFC00000"/>
          <bgColor rgb="FFFED4FB"/>
        </patternFill>
      </fill>
    </dxf>
    <dxf>
      <fill>
        <patternFill>
          <bgColor rgb="FF92D050"/>
        </patternFill>
      </fill>
    </dxf>
    <dxf>
      <fill>
        <patternFill patternType="darkGray">
          <fgColor theme="7"/>
          <bgColor theme="7" tint="0.79995117038483843"/>
        </patternFill>
      </fill>
    </dxf>
    <dxf>
      <fill>
        <patternFill patternType="gray125">
          <fgColor rgb="FF00B050"/>
          <bgColor rgb="FF66FF66"/>
        </patternFill>
      </fill>
    </dxf>
    <dxf>
      <fill>
        <patternFill patternType="gray125">
          <fgColor rgb="FFC00000"/>
          <bgColor rgb="FFFED4FB"/>
        </patternFill>
      </fill>
    </dxf>
    <dxf>
      <fill>
        <patternFill>
          <bgColor rgb="FF92D050"/>
        </patternFill>
      </fill>
    </dxf>
    <dxf>
      <fill>
        <patternFill patternType="darkGray">
          <fgColor theme="7"/>
          <bgColor theme="7" tint="0.79995117038483843"/>
        </patternFill>
      </fill>
    </dxf>
    <dxf>
      <fill>
        <patternFill patternType="gray125">
          <fgColor rgb="FF00B050"/>
          <bgColor rgb="FF66FF66"/>
        </patternFill>
      </fill>
    </dxf>
    <dxf>
      <fill>
        <patternFill patternType="gray125">
          <fgColor rgb="FFC00000"/>
          <bgColor rgb="FFFED4FB"/>
        </patternFill>
      </fill>
    </dxf>
    <dxf>
      <fill>
        <patternFill>
          <bgColor rgb="FF92D050"/>
        </patternFill>
      </fill>
    </dxf>
    <dxf>
      <fill>
        <patternFill patternType="darkGray">
          <fgColor theme="7"/>
          <bgColor theme="7" tint="0.79995117038483843"/>
        </patternFill>
      </fill>
    </dxf>
    <dxf>
      <fill>
        <patternFill patternType="gray125">
          <fgColor rgb="FF00B050"/>
          <bgColor rgb="FF66FF66"/>
        </patternFill>
      </fill>
    </dxf>
    <dxf>
      <fill>
        <patternFill patternType="gray125">
          <fgColor rgb="FFC00000"/>
          <bgColor rgb="FFFED4FB"/>
        </patternFill>
      </fill>
    </dxf>
    <dxf>
      <fill>
        <patternFill>
          <bgColor rgb="FF92D050"/>
        </patternFill>
      </fill>
    </dxf>
    <dxf>
      <fill>
        <patternFill patternType="darkGray">
          <fgColor theme="7"/>
          <bgColor theme="7" tint="0.79995117038483843"/>
        </patternFill>
      </fill>
    </dxf>
    <dxf>
      <fill>
        <patternFill patternType="gray125">
          <fgColor rgb="FF00B050"/>
          <bgColor rgb="FF66FF66"/>
        </patternFill>
      </fill>
    </dxf>
    <dxf>
      <fill>
        <patternFill patternType="gray125">
          <fgColor rgb="FFC00000"/>
          <bgColor rgb="FFFED4FB"/>
        </patternFill>
      </fill>
    </dxf>
    <dxf>
      <fill>
        <patternFill>
          <bgColor rgb="FF92D050"/>
        </patternFill>
      </fill>
    </dxf>
    <dxf>
      <fill>
        <patternFill patternType="darkGray">
          <fgColor theme="7"/>
          <bgColor theme="7" tint="0.79995117038483843"/>
        </patternFill>
      </fill>
    </dxf>
    <dxf>
      <fill>
        <patternFill patternType="gray125">
          <fgColor rgb="FF00B050"/>
          <bgColor rgb="FF66FF66"/>
        </patternFill>
      </fill>
    </dxf>
    <dxf>
      <fill>
        <patternFill patternType="gray125">
          <fgColor rgb="FFC00000"/>
          <bgColor rgb="FFFED4FB"/>
        </patternFill>
      </fill>
    </dxf>
    <dxf>
      <fill>
        <patternFill>
          <bgColor rgb="FF92D050"/>
        </patternFill>
      </fill>
    </dxf>
    <dxf>
      <fill>
        <patternFill patternType="darkGray">
          <fgColor theme="7"/>
          <bgColor theme="7" tint="0.79995117038483843"/>
        </patternFill>
      </fill>
    </dxf>
    <dxf>
      <fill>
        <patternFill patternType="gray125">
          <fgColor rgb="FF00B050"/>
          <bgColor rgb="FF66FF66"/>
        </patternFill>
      </fill>
    </dxf>
    <dxf>
      <fill>
        <patternFill patternType="gray125">
          <fgColor rgb="FFC00000"/>
          <bgColor rgb="FFFED4FB"/>
        </patternFill>
      </fill>
    </dxf>
    <dxf>
      <fill>
        <patternFill>
          <bgColor rgb="FF92D050"/>
        </patternFill>
      </fill>
    </dxf>
    <dxf>
      <fill>
        <patternFill patternType="darkGray">
          <fgColor theme="7"/>
          <bgColor theme="7" tint="0.79995117038483843"/>
        </patternFill>
      </fill>
    </dxf>
    <dxf>
      <fill>
        <patternFill patternType="gray125">
          <fgColor rgb="FF00B050"/>
          <bgColor rgb="FF66FF66"/>
        </patternFill>
      </fill>
    </dxf>
    <dxf>
      <fill>
        <patternFill patternType="gray125">
          <fgColor rgb="FF00B050"/>
          <bgColor rgb="FF66FF66"/>
        </patternFill>
      </fill>
    </dxf>
  </dxfs>
  <tableStyles count="0" defaultTableStyle="TableStyleMedium2" defaultPivotStyle="PivotStyleLight16"/>
  <colors>
    <mruColors>
      <color rgb="FFFF6969"/>
      <color rgb="FFD490BA"/>
      <color rgb="FFC4D212"/>
      <color rgb="FFFED4FB"/>
      <color rgb="FF66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Treniņu proporciju</a:t>
            </a:r>
            <a:r>
              <a:rPr lang="lv-LV" b="1" baseline="0"/>
              <a:t> sadalījums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B5-4588-8644-99E93CC706EA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B5-4588-8644-99E93CC706EA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7B5-4588-8644-99E93CC706EA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7B5-4588-8644-99E93CC706EA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7B5-4588-8644-99E93CC706EA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7B5-4588-8644-99E93CC706EA}"/>
              </c:ext>
            </c:extLst>
          </c:dPt>
          <c:dPt>
            <c:idx val="7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091-4403-B2CB-4F5BC8FEA6B4}"/>
              </c:ext>
            </c:extLst>
          </c:dPt>
          <c:cat>
            <c:strRef>
              <c:f>'Gada plāns'!$A$64:$A$71</c:f>
              <c:strCache>
                <c:ptCount val="8"/>
                <c:pt idx="0">
                  <c:v>Kopā VFS</c:v>
                </c:pt>
                <c:pt idx="1">
                  <c:v>Kopā SFS</c:v>
                </c:pt>
                <c:pt idx="2">
                  <c:v>Kopā tehnika</c:v>
                </c:pt>
                <c:pt idx="3">
                  <c:v>Kopā taktika</c:v>
                </c:pt>
                <c:pt idx="4">
                  <c:v>Kopā teorija</c:v>
                </c:pt>
                <c:pt idx="5">
                  <c:v>Kopā integrālais</c:v>
                </c:pt>
                <c:pt idx="6">
                  <c:v>Kopā rekreācija</c:v>
                </c:pt>
                <c:pt idx="7">
                  <c:v>Kopā Sacensības</c:v>
                </c:pt>
              </c:strCache>
            </c:strRef>
          </c:cat>
          <c:val>
            <c:numRef>
              <c:f>'Gada plāns'!$BB$64:$BB$71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7B5-4588-8644-99E93CC70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8812600"/>
        <c:axId val="328810632"/>
      </c:barChart>
      <c:catAx>
        <c:axId val="328812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28810632"/>
        <c:crosses val="autoZero"/>
        <c:auto val="1"/>
        <c:lblAlgn val="ctr"/>
        <c:lblOffset val="100"/>
        <c:noMultiLvlLbl val="0"/>
      </c:catAx>
      <c:valAx>
        <c:axId val="328810632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28812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175260</xdr:rowOff>
    </xdr:from>
    <xdr:to>
      <xdr:col>9</xdr:col>
      <xdr:colOff>0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L24" sqref="L24"/>
    </sheetView>
  </sheetViews>
  <sheetFormatPr defaultRowHeight="14.4" x14ac:dyDescent="0.3"/>
  <sheetData>
    <row r="1" spans="1:17" x14ac:dyDescent="0.3">
      <c r="A1" s="103" t="s">
        <v>349</v>
      </c>
      <c r="B1" s="104"/>
      <c r="C1" s="104"/>
      <c r="D1" s="104"/>
      <c r="E1" s="104"/>
      <c r="F1" s="104"/>
      <c r="G1" s="104"/>
      <c r="H1" s="105"/>
      <c r="J1" s="82" t="s">
        <v>359</v>
      </c>
      <c r="K1" s="83"/>
      <c r="L1" s="83"/>
      <c r="M1" s="83"/>
      <c r="N1" s="83"/>
      <c r="O1" s="83"/>
      <c r="P1" s="83"/>
      <c r="Q1" s="84"/>
    </row>
    <row r="2" spans="1:17" x14ac:dyDescent="0.3">
      <c r="A2" s="85" t="s">
        <v>350</v>
      </c>
      <c r="B2" s="86"/>
      <c r="C2" s="86"/>
      <c r="D2" s="86"/>
      <c r="E2" s="86"/>
      <c r="F2" s="86"/>
      <c r="G2" s="86"/>
      <c r="H2" s="87"/>
      <c r="J2" s="85" t="s">
        <v>360</v>
      </c>
      <c r="K2" s="86"/>
      <c r="L2" s="86"/>
      <c r="M2" s="86"/>
      <c r="N2" s="86"/>
      <c r="O2" s="86"/>
      <c r="P2" s="86"/>
      <c r="Q2" s="87"/>
    </row>
    <row r="3" spans="1:17" x14ac:dyDescent="0.3">
      <c r="A3" s="85"/>
      <c r="B3" s="86"/>
      <c r="C3" s="86"/>
      <c r="D3" s="86"/>
      <c r="E3" s="86"/>
      <c r="F3" s="86"/>
      <c r="G3" s="86"/>
      <c r="H3" s="87"/>
      <c r="J3" s="85"/>
      <c r="K3" s="86"/>
      <c r="L3" s="86"/>
      <c r="M3" s="86"/>
      <c r="N3" s="86"/>
      <c r="O3" s="86"/>
      <c r="P3" s="86"/>
      <c r="Q3" s="87"/>
    </row>
    <row r="4" spans="1:17" x14ac:dyDescent="0.3">
      <c r="A4" s="85"/>
      <c r="B4" s="86"/>
      <c r="C4" s="86"/>
      <c r="D4" s="86"/>
      <c r="E4" s="86"/>
      <c r="F4" s="86"/>
      <c r="G4" s="86"/>
      <c r="H4" s="87"/>
      <c r="J4" s="85"/>
      <c r="K4" s="86"/>
      <c r="L4" s="86"/>
      <c r="M4" s="86"/>
      <c r="N4" s="86"/>
      <c r="O4" s="86"/>
      <c r="P4" s="86"/>
      <c r="Q4" s="87"/>
    </row>
    <row r="5" spans="1:17" ht="15" thickBot="1" x14ac:dyDescent="0.35">
      <c r="A5" s="88"/>
      <c r="B5" s="89"/>
      <c r="C5" s="89"/>
      <c r="D5" s="89"/>
      <c r="E5" s="89"/>
      <c r="F5" s="89"/>
      <c r="G5" s="89"/>
      <c r="H5" s="90"/>
      <c r="J5" s="88"/>
      <c r="K5" s="89"/>
      <c r="L5" s="89"/>
      <c r="M5" s="89"/>
      <c r="N5" s="89"/>
      <c r="O5" s="89"/>
      <c r="P5" s="89"/>
      <c r="Q5" s="90"/>
    </row>
    <row r="6" spans="1:17" ht="15" thickBot="1" x14ac:dyDescent="0.35"/>
    <row r="7" spans="1:17" x14ac:dyDescent="0.3">
      <c r="A7" s="106" t="s">
        <v>351</v>
      </c>
      <c r="B7" s="107"/>
      <c r="C7" s="107"/>
      <c r="D7" s="107"/>
      <c r="E7" s="107"/>
      <c r="F7" s="107"/>
      <c r="G7" s="107"/>
      <c r="H7" s="108"/>
      <c r="J7" s="82" t="s">
        <v>361</v>
      </c>
      <c r="K7" s="83"/>
      <c r="L7" s="83"/>
      <c r="M7" s="83"/>
      <c r="N7" s="83"/>
      <c r="O7" s="83"/>
      <c r="P7" s="83"/>
      <c r="Q7" s="84"/>
    </row>
    <row r="8" spans="1:17" x14ac:dyDescent="0.3">
      <c r="A8" s="76" t="s">
        <v>367</v>
      </c>
      <c r="B8" s="77"/>
      <c r="C8" s="77"/>
      <c r="D8" s="77"/>
      <c r="E8" s="77"/>
      <c r="F8" s="77"/>
      <c r="G8" s="77"/>
      <c r="H8" s="78"/>
      <c r="J8" s="85" t="s">
        <v>362</v>
      </c>
      <c r="K8" s="86"/>
      <c r="L8" s="86"/>
      <c r="M8" s="86"/>
      <c r="N8" s="86"/>
      <c r="O8" s="86"/>
      <c r="P8" s="86"/>
      <c r="Q8" s="87"/>
    </row>
    <row r="9" spans="1:17" x14ac:dyDescent="0.3">
      <c r="A9" s="76"/>
      <c r="B9" s="77"/>
      <c r="C9" s="77"/>
      <c r="D9" s="77"/>
      <c r="E9" s="77"/>
      <c r="F9" s="77"/>
      <c r="G9" s="77"/>
      <c r="H9" s="78"/>
      <c r="J9" s="85"/>
      <c r="K9" s="86"/>
      <c r="L9" s="86"/>
      <c r="M9" s="86"/>
      <c r="N9" s="86"/>
      <c r="O9" s="86"/>
      <c r="P9" s="86"/>
      <c r="Q9" s="87"/>
    </row>
    <row r="10" spans="1:17" ht="15" thickBot="1" x14ac:dyDescent="0.35">
      <c r="A10" s="100"/>
      <c r="B10" s="101"/>
      <c r="C10" s="101"/>
      <c r="D10" s="101"/>
      <c r="E10" s="101"/>
      <c r="F10" s="101"/>
      <c r="G10" s="101"/>
      <c r="H10" s="102"/>
      <c r="J10" s="88"/>
      <c r="K10" s="89"/>
      <c r="L10" s="89"/>
      <c r="M10" s="89"/>
      <c r="N10" s="89"/>
      <c r="O10" s="89"/>
      <c r="P10" s="89"/>
      <c r="Q10" s="90"/>
    </row>
    <row r="11" spans="1:17" ht="15" thickBot="1" x14ac:dyDescent="0.35">
      <c r="A11" s="76" t="s">
        <v>353</v>
      </c>
      <c r="B11" s="77"/>
      <c r="C11" s="77"/>
      <c r="D11" s="77"/>
      <c r="E11" s="77"/>
      <c r="F11" s="77"/>
      <c r="G11" s="77"/>
      <c r="H11" s="78"/>
    </row>
    <row r="12" spans="1:17" x14ac:dyDescent="0.3">
      <c r="A12" s="76"/>
      <c r="B12" s="77"/>
      <c r="C12" s="77"/>
      <c r="D12" s="77"/>
      <c r="E12" s="77"/>
      <c r="F12" s="77"/>
      <c r="G12" s="77"/>
      <c r="H12" s="78"/>
      <c r="J12" s="91" t="s">
        <v>363</v>
      </c>
      <c r="K12" s="92"/>
      <c r="L12" s="92"/>
      <c r="M12" s="92"/>
      <c r="N12" s="92"/>
      <c r="O12" s="92"/>
      <c r="P12" s="92"/>
      <c r="Q12" s="93"/>
    </row>
    <row r="13" spans="1:17" x14ac:dyDescent="0.3">
      <c r="A13" s="76"/>
      <c r="B13" s="77"/>
      <c r="C13" s="77"/>
      <c r="D13" s="77"/>
      <c r="E13" s="77"/>
      <c r="F13" s="77"/>
      <c r="G13" s="77"/>
      <c r="H13" s="78"/>
      <c r="J13" s="76" t="s">
        <v>364</v>
      </c>
      <c r="K13" s="77"/>
      <c r="L13" s="77"/>
      <c r="M13" s="77"/>
      <c r="N13" s="77"/>
      <c r="O13" s="77"/>
      <c r="P13" s="77"/>
      <c r="Q13" s="78"/>
    </row>
    <row r="14" spans="1:17" ht="15" thickBot="1" x14ac:dyDescent="0.35">
      <c r="A14" s="76" t="s">
        <v>354</v>
      </c>
      <c r="B14" s="77"/>
      <c r="C14" s="77"/>
      <c r="D14" s="77"/>
      <c r="E14" s="77"/>
      <c r="F14" s="77"/>
      <c r="G14" s="77"/>
      <c r="H14" s="78"/>
      <c r="J14" s="79"/>
      <c r="K14" s="80"/>
      <c r="L14" s="80"/>
      <c r="M14" s="80"/>
      <c r="N14" s="80"/>
      <c r="O14" s="80"/>
      <c r="P14" s="80"/>
      <c r="Q14" s="81"/>
    </row>
    <row r="15" spans="1:17" ht="15" thickBot="1" x14ac:dyDescent="0.35">
      <c r="A15" s="76"/>
      <c r="B15" s="77"/>
      <c r="C15" s="77"/>
      <c r="D15" s="77"/>
      <c r="E15" s="77"/>
      <c r="F15" s="77"/>
      <c r="G15" s="77"/>
      <c r="H15" s="78"/>
    </row>
    <row r="16" spans="1:17" x14ac:dyDescent="0.3">
      <c r="A16" s="76"/>
      <c r="B16" s="77"/>
      <c r="C16" s="77"/>
      <c r="D16" s="77"/>
      <c r="E16" s="77"/>
      <c r="F16" s="77"/>
      <c r="G16" s="77"/>
      <c r="H16" s="78"/>
      <c r="J16" s="82" t="s">
        <v>365</v>
      </c>
      <c r="K16" s="83"/>
      <c r="L16" s="83"/>
      <c r="M16" s="83"/>
      <c r="N16" s="83"/>
      <c r="O16" s="83"/>
      <c r="P16" s="83"/>
      <c r="Q16" s="84"/>
    </row>
    <row r="17" spans="1:17" x14ac:dyDescent="0.3">
      <c r="A17" s="76" t="s">
        <v>355</v>
      </c>
      <c r="B17" s="77"/>
      <c r="C17" s="77"/>
      <c r="D17" s="77"/>
      <c r="E17" s="77"/>
      <c r="F17" s="77"/>
      <c r="G17" s="77"/>
      <c r="H17" s="78"/>
      <c r="J17" s="94" t="s">
        <v>366</v>
      </c>
      <c r="K17" s="95"/>
      <c r="L17" s="95"/>
      <c r="M17" s="95"/>
      <c r="N17" s="95"/>
      <c r="O17" s="95"/>
      <c r="P17" s="95"/>
      <c r="Q17" s="96"/>
    </row>
    <row r="18" spans="1:17" x14ac:dyDescent="0.3">
      <c r="A18" s="76"/>
      <c r="B18" s="77"/>
      <c r="C18" s="77"/>
      <c r="D18" s="77"/>
      <c r="E18" s="77"/>
      <c r="F18" s="77"/>
      <c r="G18" s="77"/>
      <c r="H18" s="78"/>
      <c r="J18" s="76"/>
      <c r="K18" s="77"/>
      <c r="L18" s="77"/>
      <c r="M18" s="77"/>
      <c r="N18" s="77"/>
      <c r="O18" s="77"/>
      <c r="P18" s="77"/>
      <c r="Q18" s="78"/>
    </row>
    <row r="19" spans="1:17" ht="15" thickBot="1" x14ac:dyDescent="0.35">
      <c r="A19" s="76"/>
      <c r="B19" s="77"/>
      <c r="C19" s="77"/>
      <c r="D19" s="77"/>
      <c r="E19" s="77"/>
      <c r="F19" s="77"/>
      <c r="G19" s="77"/>
      <c r="H19" s="78"/>
      <c r="J19" s="97"/>
      <c r="K19" s="98"/>
      <c r="L19" s="98"/>
      <c r="M19" s="98"/>
      <c r="N19" s="98"/>
      <c r="O19" s="98"/>
      <c r="P19" s="98"/>
      <c r="Q19" s="99"/>
    </row>
    <row r="20" spans="1:17" x14ac:dyDescent="0.3">
      <c r="A20" s="76" t="s">
        <v>356</v>
      </c>
      <c r="B20" s="77"/>
      <c r="C20" s="77"/>
      <c r="D20" s="77"/>
      <c r="E20" s="77"/>
      <c r="F20" s="77"/>
      <c r="G20" s="77"/>
      <c r="H20" s="78"/>
    </row>
    <row r="21" spans="1:17" x14ac:dyDescent="0.3">
      <c r="A21" s="76"/>
      <c r="B21" s="77"/>
      <c r="C21" s="77"/>
      <c r="D21" s="77"/>
      <c r="E21" s="77"/>
      <c r="F21" s="77"/>
      <c r="G21" s="77"/>
      <c r="H21" s="78"/>
    </row>
    <row r="22" spans="1:17" x14ac:dyDescent="0.3">
      <c r="A22" s="76"/>
      <c r="B22" s="77"/>
      <c r="C22" s="77"/>
      <c r="D22" s="77"/>
      <c r="E22" s="77"/>
      <c r="F22" s="77"/>
      <c r="G22" s="77"/>
      <c r="H22" s="78"/>
    </row>
    <row r="23" spans="1:17" x14ac:dyDescent="0.3">
      <c r="A23" s="76"/>
      <c r="B23" s="77"/>
      <c r="C23" s="77"/>
      <c r="D23" s="77"/>
      <c r="E23" s="77"/>
      <c r="F23" s="77"/>
      <c r="G23" s="77"/>
      <c r="H23" s="78"/>
    </row>
    <row r="24" spans="1:17" x14ac:dyDescent="0.3">
      <c r="A24" s="100"/>
      <c r="B24" s="101"/>
      <c r="C24" s="101"/>
      <c r="D24" s="101"/>
      <c r="E24" s="101"/>
      <c r="F24" s="101"/>
      <c r="G24" s="101"/>
      <c r="H24" s="102"/>
    </row>
    <row r="25" spans="1:17" x14ac:dyDescent="0.3">
      <c r="A25" s="100"/>
      <c r="B25" s="101"/>
      <c r="C25" s="101"/>
      <c r="D25" s="101"/>
      <c r="E25" s="101"/>
      <c r="F25" s="101"/>
      <c r="G25" s="101"/>
      <c r="H25" s="102"/>
    </row>
    <row r="26" spans="1:17" x14ac:dyDescent="0.3">
      <c r="A26" s="100" t="s">
        <v>357</v>
      </c>
      <c r="B26" s="101"/>
      <c r="C26" s="101"/>
      <c r="D26" s="101"/>
      <c r="E26" s="101"/>
      <c r="F26" s="101"/>
      <c r="G26" s="101"/>
      <c r="H26" s="102"/>
    </row>
    <row r="27" spans="1:17" x14ac:dyDescent="0.3">
      <c r="A27" s="100"/>
      <c r="B27" s="101"/>
      <c r="C27" s="101"/>
      <c r="D27" s="101"/>
      <c r="E27" s="101"/>
      <c r="F27" s="101"/>
      <c r="G27" s="101"/>
      <c r="H27" s="102"/>
    </row>
    <row r="28" spans="1:17" x14ac:dyDescent="0.3">
      <c r="A28" s="100"/>
      <c r="B28" s="101"/>
      <c r="C28" s="101"/>
      <c r="D28" s="101"/>
      <c r="E28" s="101"/>
      <c r="F28" s="101"/>
      <c r="G28" s="101"/>
      <c r="H28" s="102"/>
    </row>
    <row r="29" spans="1:17" x14ac:dyDescent="0.3">
      <c r="A29" s="76" t="s">
        <v>358</v>
      </c>
      <c r="B29" s="77"/>
      <c r="C29" s="77"/>
      <c r="D29" s="77"/>
      <c r="E29" s="77"/>
      <c r="F29" s="77"/>
      <c r="G29" s="77"/>
      <c r="H29" s="78"/>
    </row>
    <row r="30" spans="1:17" x14ac:dyDescent="0.3">
      <c r="A30" s="76"/>
      <c r="B30" s="77"/>
      <c r="C30" s="77"/>
      <c r="D30" s="77"/>
      <c r="E30" s="77"/>
      <c r="F30" s="77"/>
      <c r="G30" s="77"/>
      <c r="H30" s="78"/>
    </row>
    <row r="31" spans="1:17" x14ac:dyDescent="0.3">
      <c r="A31" s="76"/>
      <c r="B31" s="77"/>
      <c r="C31" s="77"/>
      <c r="D31" s="77"/>
      <c r="E31" s="77"/>
      <c r="F31" s="77"/>
      <c r="G31" s="77"/>
      <c r="H31" s="78"/>
    </row>
    <row r="32" spans="1:17" ht="15" thickBot="1" x14ac:dyDescent="0.35">
      <c r="A32" s="79"/>
      <c r="B32" s="80"/>
      <c r="C32" s="80"/>
      <c r="D32" s="80"/>
      <c r="E32" s="80"/>
      <c r="F32" s="80"/>
      <c r="G32" s="80"/>
      <c r="H32" s="81"/>
    </row>
  </sheetData>
  <mergeCells count="18">
    <mergeCell ref="A7:H7"/>
    <mergeCell ref="A8:H10"/>
    <mergeCell ref="A29:H32"/>
    <mergeCell ref="J1:Q1"/>
    <mergeCell ref="J2:Q5"/>
    <mergeCell ref="J7:Q7"/>
    <mergeCell ref="J8:Q10"/>
    <mergeCell ref="J12:Q12"/>
    <mergeCell ref="J13:Q14"/>
    <mergeCell ref="J16:Q16"/>
    <mergeCell ref="J17:Q19"/>
    <mergeCell ref="A11:H13"/>
    <mergeCell ref="A14:H16"/>
    <mergeCell ref="A17:H19"/>
    <mergeCell ref="A20:H25"/>
    <mergeCell ref="A26:H28"/>
    <mergeCell ref="A2:H5"/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workbookViewId="0">
      <selection activeCell="J36" sqref="J36:R42"/>
    </sheetView>
  </sheetViews>
  <sheetFormatPr defaultRowHeight="14.4" x14ac:dyDescent="0.3"/>
  <sheetData>
    <row r="1" spans="1:18" x14ac:dyDescent="0.3">
      <c r="A1" s="117" t="s">
        <v>227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/>
    </row>
    <row r="2" spans="1:18" ht="15" thickBot="1" x14ac:dyDescent="0.35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</row>
    <row r="3" spans="1:18" ht="15" thickBot="1" x14ac:dyDescent="0.35">
      <c r="A3" s="67" t="s">
        <v>10</v>
      </c>
      <c r="B3" s="120"/>
      <c r="C3" s="121"/>
      <c r="D3" s="75"/>
      <c r="E3" s="75"/>
      <c r="F3" s="124" t="s">
        <v>9</v>
      </c>
      <c r="G3" s="125"/>
      <c r="H3" s="122"/>
      <c r="I3" s="123"/>
      <c r="J3" s="65"/>
      <c r="K3" s="68" t="s">
        <v>11</v>
      </c>
      <c r="L3" s="122"/>
      <c r="M3" s="123"/>
      <c r="N3" s="74"/>
      <c r="O3" s="74"/>
      <c r="P3" s="68" t="s">
        <v>236</v>
      </c>
      <c r="Q3" s="115"/>
      <c r="R3" s="116"/>
    </row>
    <row r="4" spans="1:18" ht="15" thickBot="1" x14ac:dyDescent="0.35">
      <c r="A4" s="64"/>
      <c r="B4" s="62"/>
      <c r="C4" s="62"/>
      <c r="D4" s="62"/>
      <c r="E4" s="62"/>
      <c r="F4" s="65"/>
      <c r="G4" s="63"/>
      <c r="H4" s="63"/>
      <c r="I4" s="63"/>
      <c r="J4" s="63"/>
      <c r="K4" s="65"/>
      <c r="L4" s="65"/>
      <c r="M4" s="65"/>
      <c r="N4" s="65"/>
      <c r="O4" s="65"/>
      <c r="P4" s="65"/>
      <c r="Q4" s="65"/>
      <c r="R4" s="69"/>
    </row>
    <row r="5" spans="1:18" x14ac:dyDescent="0.3">
      <c r="A5" s="109" t="s">
        <v>228</v>
      </c>
      <c r="B5" s="110"/>
      <c r="C5" s="110"/>
      <c r="D5" s="110"/>
      <c r="E5" s="110"/>
      <c r="F5" s="110"/>
      <c r="G5" s="110"/>
      <c r="H5" s="110"/>
      <c r="I5" s="111"/>
      <c r="J5" s="112" t="s">
        <v>229</v>
      </c>
      <c r="K5" s="113"/>
      <c r="L5" s="113"/>
      <c r="M5" s="113"/>
      <c r="N5" s="113"/>
      <c r="O5" s="113"/>
      <c r="P5" s="113"/>
      <c r="Q5" s="113"/>
      <c r="R5" s="114"/>
    </row>
    <row r="6" spans="1:18" x14ac:dyDescent="0.3">
      <c r="A6" s="94" t="s">
        <v>240</v>
      </c>
      <c r="B6" s="95"/>
      <c r="C6" s="95"/>
      <c r="D6" s="95"/>
      <c r="E6" s="95"/>
      <c r="F6" s="95"/>
      <c r="G6" s="95"/>
      <c r="H6" s="95"/>
      <c r="I6" s="96"/>
      <c r="J6" s="85" t="s">
        <v>235</v>
      </c>
      <c r="K6" s="86"/>
      <c r="L6" s="86"/>
      <c r="M6" s="86"/>
      <c r="N6" s="86"/>
      <c r="O6" s="86"/>
      <c r="P6" s="86"/>
      <c r="Q6" s="86"/>
      <c r="R6" s="87"/>
    </row>
    <row r="7" spans="1:18" x14ac:dyDescent="0.3">
      <c r="A7" s="76"/>
      <c r="B7" s="77"/>
      <c r="C7" s="77"/>
      <c r="D7" s="77"/>
      <c r="E7" s="77"/>
      <c r="F7" s="77"/>
      <c r="G7" s="77"/>
      <c r="H7" s="77"/>
      <c r="I7" s="78"/>
      <c r="J7" s="85"/>
      <c r="K7" s="86"/>
      <c r="L7" s="86"/>
      <c r="M7" s="86"/>
      <c r="N7" s="86"/>
      <c r="O7" s="86"/>
      <c r="P7" s="86"/>
      <c r="Q7" s="86"/>
      <c r="R7" s="87"/>
    </row>
    <row r="8" spans="1:18" x14ac:dyDescent="0.3">
      <c r="A8" s="76"/>
      <c r="B8" s="77"/>
      <c r="C8" s="77"/>
      <c r="D8" s="77"/>
      <c r="E8" s="77"/>
      <c r="F8" s="77"/>
      <c r="G8" s="77"/>
      <c r="H8" s="77"/>
      <c r="I8" s="78"/>
      <c r="J8" s="85"/>
      <c r="K8" s="86"/>
      <c r="L8" s="86"/>
      <c r="M8" s="86"/>
      <c r="N8" s="86"/>
      <c r="O8" s="86"/>
      <c r="P8" s="86"/>
      <c r="Q8" s="86"/>
      <c r="R8" s="87"/>
    </row>
    <row r="9" spans="1:18" x14ac:dyDescent="0.3">
      <c r="A9" s="76"/>
      <c r="B9" s="77"/>
      <c r="C9" s="77"/>
      <c r="D9" s="77"/>
      <c r="E9" s="77"/>
      <c r="F9" s="77"/>
      <c r="G9" s="77"/>
      <c r="H9" s="77"/>
      <c r="I9" s="78"/>
      <c r="J9" s="85"/>
      <c r="K9" s="86"/>
      <c r="L9" s="86"/>
      <c r="M9" s="86"/>
      <c r="N9" s="86"/>
      <c r="O9" s="86"/>
      <c r="P9" s="86"/>
      <c r="Q9" s="86"/>
      <c r="R9" s="87"/>
    </row>
    <row r="10" spans="1:18" x14ac:dyDescent="0.3">
      <c r="A10" s="76"/>
      <c r="B10" s="77"/>
      <c r="C10" s="77"/>
      <c r="D10" s="77"/>
      <c r="E10" s="77"/>
      <c r="F10" s="77"/>
      <c r="G10" s="77"/>
      <c r="H10" s="77"/>
      <c r="I10" s="78"/>
      <c r="J10" s="85"/>
      <c r="K10" s="86"/>
      <c r="L10" s="86"/>
      <c r="M10" s="86"/>
      <c r="N10" s="86"/>
      <c r="O10" s="86"/>
      <c r="P10" s="86"/>
      <c r="Q10" s="86"/>
      <c r="R10" s="87"/>
    </row>
    <row r="11" spans="1:18" x14ac:dyDescent="0.3">
      <c r="A11" s="76"/>
      <c r="B11" s="77"/>
      <c r="C11" s="77"/>
      <c r="D11" s="77"/>
      <c r="E11" s="77"/>
      <c r="F11" s="77"/>
      <c r="G11" s="77"/>
      <c r="H11" s="77"/>
      <c r="I11" s="78"/>
      <c r="J11" s="85"/>
      <c r="K11" s="86"/>
      <c r="L11" s="86"/>
      <c r="M11" s="86"/>
      <c r="N11" s="86"/>
      <c r="O11" s="86"/>
      <c r="P11" s="86"/>
      <c r="Q11" s="86"/>
      <c r="R11" s="87"/>
    </row>
    <row r="12" spans="1:18" x14ac:dyDescent="0.3">
      <c r="A12" s="76"/>
      <c r="B12" s="77"/>
      <c r="C12" s="77"/>
      <c r="D12" s="77"/>
      <c r="E12" s="77"/>
      <c r="F12" s="77"/>
      <c r="G12" s="77"/>
      <c r="H12" s="77"/>
      <c r="I12" s="78"/>
      <c r="J12" s="85"/>
      <c r="K12" s="86"/>
      <c r="L12" s="86"/>
      <c r="M12" s="86"/>
      <c r="N12" s="86"/>
      <c r="O12" s="86"/>
      <c r="P12" s="86"/>
      <c r="Q12" s="86"/>
      <c r="R12" s="87"/>
    </row>
    <row r="13" spans="1:18" x14ac:dyDescent="0.3">
      <c r="A13" s="76"/>
      <c r="B13" s="77"/>
      <c r="C13" s="77"/>
      <c r="D13" s="77"/>
      <c r="E13" s="77"/>
      <c r="F13" s="77"/>
      <c r="G13" s="77"/>
      <c r="H13" s="77"/>
      <c r="I13" s="78"/>
      <c r="J13" s="85"/>
      <c r="K13" s="86"/>
      <c r="L13" s="86"/>
      <c r="M13" s="86"/>
      <c r="N13" s="86"/>
      <c r="O13" s="86"/>
      <c r="P13" s="86"/>
      <c r="Q13" s="86"/>
      <c r="R13" s="87"/>
    </row>
    <row r="14" spans="1:18" x14ac:dyDescent="0.3">
      <c r="A14" s="76"/>
      <c r="B14" s="77"/>
      <c r="C14" s="77"/>
      <c r="D14" s="77"/>
      <c r="E14" s="77"/>
      <c r="F14" s="77"/>
      <c r="G14" s="77"/>
      <c r="H14" s="77"/>
      <c r="I14" s="78"/>
      <c r="J14" s="85"/>
      <c r="K14" s="86"/>
      <c r="L14" s="86"/>
      <c r="M14" s="86"/>
      <c r="N14" s="86"/>
      <c r="O14" s="86"/>
      <c r="P14" s="86"/>
      <c r="Q14" s="86"/>
      <c r="R14" s="87"/>
    </row>
    <row r="15" spans="1:18" x14ac:dyDescent="0.3">
      <c r="A15" s="76"/>
      <c r="B15" s="77"/>
      <c r="C15" s="77"/>
      <c r="D15" s="77"/>
      <c r="E15" s="77"/>
      <c r="F15" s="77"/>
      <c r="G15" s="77"/>
      <c r="H15" s="77"/>
      <c r="I15" s="78"/>
      <c r="J15" s="85"/>
      <c r="K15" s="86"/>
      <c r="L15" s="86"/>
      <c r="M15" s="86"/>
      <c r="N15" s="86"/>
      <c r="O15" s="86"/>
      <c r="P15" s="86"/>
      <c r="Q15" s="86"/>
      <c r="R15" s="87"/>
    </row>
    <row r="16" spans="1:18" ht="15" thickBot="1" x14ac:dyDescent="0.35">
      <c r="A16" s="79"/>
      <c r="B16" s="80"/>
      <c r="C16" s="80"/>
      <c r="D16" s="80"/>
      <c r="E16" s="80"/>
      <c r="F16" s="80"/>
      <c r="G16" s="80"/>
      <c r="H16" s="80"/>
      <c r="I16" s="81"/>
      <c r="J16" s="88"/>
      <c r="K16" s="89"/>
      <c r="L16" s="89"/>
      <c r="M16" s="89"/>
      <c r="N16" s="89"/>
      <c r="O16" s="89"/>
      <c r="P16" s="89"/>
      <c r="Q16" s="89"/>
      <c r="R16" s="90"/>
    </row>
    <row r="17" spans="1:18" x14ac:dyDescent="0.3">
      <c r="A17" s="109" t="s">
        <v>230</v>
      </c>
      <c r="B17" s="110"/>
      <c r="C17" s="110"/>
      <c r="D17" s="110"/>
      <c r="E17" s="110"/>
      <c r="F17" s="110"/>
      <c r="G17" s="110"/>
      <c r="H17" s="110"/>
      <c r="I17" s="111"/>
      <c r="J17" s="112" t="s">
        <v>231</v>
      </c>
      <c r="K17" s="113"/>
      <c r="L17" s="113"/>
      <c r="M17" s="113"/>
      <c r="N17" s="113"/>
      <c r="O17" s="113"/>
      <c r="P17" s="113"/>
      <c r="Q17" s="113"/>
      <c r="R17" s="114"/>
    </row>
    <row r="18" spans="1:18" x14ac:dyDescent="0.3">
      <c r="A18" s="94" t="s">
        <v>241</v>
      </c>
      <c r="B18" s="95"/>
      <c r="C18" s="95"/>
      <c r="D18" s="95"/>
      <c r="E18" s="95"/>
      <c r="F18" s="95"/>
      <c r="G18" s="95"/>
      <c r="H18" s="95"/>
      <c r="I18" s="96"/>
      <c r="J18" s="85" t="s">
        <v>242</v>
      </c>
      <c r="K18" s="86"/>
      <c r="L18" s="86"/>
      <c r="M18" s="86"/>
      <c r="N18" s="86"/>
      <c r="O18" s="86"/>
      <c r="P18" s="86"/>
      <c r="Q18" s="86"/>
      <c r="R18" s="87"/>
    </row>
    <row r="19" spans="1:18" x14ac:dyDescent="0.3">
      <c r="A19" s="76"/>
      <c r="B19" s="77"/>
      <c r="C19" s="77"/>
      <c r="D19" s="77"/>
      <c r="E19" s="77"/>
      <c r="F19" s="77"/>
      <c r="G19" s="77"/>
      <c r="H19" s="77"/>
      <c r="I19" s="78"/>
      <c r="J19" s="85"/>
      <c r="K19" s="86"/>
      <c r="L19" s="86"/>
      <c r="M19" s="86"/>
      <c r="N19" s="86"/>
      <c r="O19" s="86"/>
      <c r="P19" s="86"/>
      <c r="Q19" s="86"/>
      <c r="R19" s="87"/>
    </row>
    <row r="20" spans="1:18" x14ac:dyDescent="0.3">
      <c r="A20" s="76"/>
      <c r="B20" s="77"/>
      <c r="C20" s="77"/>
      <c r="D20" s="77"/>
      <c r="E20" s="77"/>
      <c r="F20" s="77"/>
      <c r="G20" s="77"/>
      <c r="H20" s="77"/>
      <c r="I20" s="78"/>
      <c r="J20" s="85"/>
      <c r="K20" s="86"/>
      <c r="L20" s="86"/>
      <c r="M20" s="86"/>
      <c r="N20" s="86"/>
      <c r="O20" s="86"/>
      <c r="P20" s="86"/>
      <c r="Q20" s="86"/>
      <c r="R20" s="87"/>
    </row>
    <row r="21" spans="1:18" x14ac:dyDescent="0.3">
      <c r="A21" s="76"/>
      <c r="B21" s="77"/>
      <c r="C21" s="77"/>
      <c r="D21" s="77"/>
      <c r="E21" s="77"/>
      <c r="F21" s="77"/>
      <c r="G21" s="77"/>
      <c r="H21" s="77"/>
      <c r="I21" s="78"/>
      <c r="J21" s="85"/>
      <c r="K21" s="86"/>
      <c r="L21" s="86"/>
      <c r="M21" s="86"/>
      <c r="N21" s="86"/>
      <c r="O21" s="86"/>
      <c r="P21" s="86"/>
      <c r="Q21" s="86"/>
      <c r="R21" s="87"/>
    </row>
    <row r="22" spans="1:18" x14ac:dyDescent="0.3">
      <c r="A22" s="76"/>
      <c r="B22" s="77"/>
      <c r="C22" s="77"/>
      <c r="D22" s="77"/>
      <c r="E22" s="77"/>
      <c r="F22" s="77"/>
      <c r="G22" s="77"/>
      <c r="H22" s="77"/>
      <c r="I22" s="78"/>
      <c r="J22" s="85"/>
      <c r="K22" s="86"/>
      <c r="L22" s="86"/>
      <c r="M22" s="86"/>
      <c r="N22" s="86"/>
      <c r="O22" s="86"/>
      <c r="P22" s="86"/>
      <c r="Q22" s="86"/>
      <c r="R22" s="87"/>
    </row>
    <row r="23" spans="1:18" x14ac:dyDescent="0.3">
      <c r="A23" s="76"/>
      <c r="B23" s="77"/>
      <c r="C23" s="77"/>
      <c r="D23" s="77"/>
      <c r="E23" s="77"/>
      <c r="F23" s="77"/>
      <c r="G23" s="77"/>
      <c r="H23" s="77"/>
      <c r="I23" s="78"/>
      <c r="J23" s="85"/>
      <c r="K23" s="86"/>
      <c r="L23" s="86"/>
      <c r="M23" s="86"/>
      <c r="N23" s="86"/>
      <c r="O23" s="86"/>
      <c r="P23" s="86"/>
      <c r="Q23" s="86"/>
      <c r="R23" s="87"/>
    </row>
    <row r="24" spans="1:18" x14ac:dyDescent="0.3">
      <c r="A24" s="76"/>
      <c r="B24" s="77"/>
      <c r="C24" s="77"/>
      <c r="D24" s="77"/>
      <c r="E24" s="77"/>
      <c r="F24" s="77"/>
      <c r="G24" s="77"/>
      <c r="H24" s="77"/>
      <c r="I24" s="78"/>
      <c r="J24" s="85"/>
      <c r="K24" s="86"/>
      <c r="L24" s="86"/>
      <c r="M24" s="86"/>
      <c r="N24" s="86"/>
      <c r="O24" s="86"/>
      <c r="P24" s="86"/>
      <c r="Q24" s="86"/>
      <c r="R24" s="87"/>
    </row>
    <row r="25" spans="1:18" x14ac:dyDescent="0.3">
      <c r="A25" s="76"/>
      <c r="B25" s="77"/>
      <c r="C25" s="77"/>
      <c r="D25" s="77"/>
      <c r="E25" s="77"/>
      <c r="F25" s="77"/>
      <c r="G25" s="77"/>
      <c r="H25" s="77"/>
      <c r="I25" s="78"/>
      <c r="J25" s="85"/>
      <c r="K25" s="86"/>
      <c r="L25" s="86"/>
      <c r="M25" s="86"/>
      <c r="N25" s="86"/>
      <c r="O25" s="86"/>
      <c r="P25" s="86"/>
      <c r="Q25" s="86"/>
      <c r="R25" s="87"/>
    </row>
    <row r="26" spans="1:18" x14ac:dyDescent="0.3">
      <c r="A26" s="76"/>
      <c r="B26" s="77"/>
      <c r="C26" s="77"/>
      <c r="D26" s="77"/>
      <c r="E26" s="77"/>
      <c r="F26" s="77"/>
      <c r="G26" s="77"/>
      <c r="H26" s="77"/>
      <c r="I26" s="78"/>
      <c r="J26" s="85"/>
      <c r="K26" s="86"/>
      <c r="L26" s="86"/>
      <c r="M26" s="86"/>
      <c r="N26" s="86"/>
      <c r="O26" s="86"/>
      <c r="P26" s="86"/>
      <c r="Q26" s="86"/>
      <c r="R26" s="87"/>
    </row>
    <row r="27" spans="1:18" x14ac:dyDescent="0.3">
      <c r="A27" s="76"/>
      <c r="B27" s="77"/>
      <c r="C27" s="77"/>
      <c r="D27" s="77"/>
      <c r="E27" s="77"/>
      <c r="F27" s="77"/>
      <c r="G27" s="77"/>
      <c r="H27" s="77"/>
      <c r="I27" s="78"/>
      <c r="J27" s="85"/>
      <c r="K27" s="86"/>
      <c r="L27" s="86"/>
      <c r="M27" s="86"/>
      <c r="N27" s="86"/>
      <c r="O27" s="86"/>
      <c r="P27" s="86"/>
      <c r="Q27" s="86"/>
      <c r="R27" s="87"/>
    </row>
    <row r="28" spans="1:18" x14ac:dyDescent="0.3">
      <c r="A28" s="76"/>
      <c r="B28" s="77"/>
      <c r="C28" s="77"/>
      <c r="D28" s="77"/>
      <c r="E28" s="77"/>
      <c r="F28" s="77"/>
      <c r="G28" s="77"/>
      <c r="H28" s="77"/>
      <c r="I28" s="78"/>
      <c r="J28" s="85"/>
      <c r="K28" s="86"/>
      <c r="L28" s="86"/>
      <c r="M28" s="86"/>
      <c r="N28" s="86"/>
      <c r="O28" s="86"/>
      <c r="P28" s="86"/>
      <c r="Q28" s="86"/>
      <c r="R28" s="87"/>
    </row>
    <row r="29" spans="1:18" ht="15" thickBot="1" x14ac:dyDescent="0.35">
      <c r="A29" s="79"/>
      <c r="B29" s="80"/>
      <c r="C29" s="80"/>
      <c r="D29" s="80"/>
      <c r="E29" s="80"/>
      <c r="F29" s="80"/>
      <c r="G29" s="80"/>
      <c r="H29" s="80"/>
      <c r="I29" s="81"/>
      <c r="J29" s="88"/>
      <c r="K29" s="89"/>
      <c r="L29" s="89"/>
      <c r="M29" s="89"/>
      <c r="N29" s="89"/>
      <c r="O29" s="89"/>
      <c r="P29" s="89"/>
      <c r="Q29" s="89"/>
      <c r="R29" s="90"/>
    </row>
    <row r="30" spans="1:18" ht="15" thickBot="1" x14ac:dyDescent="0.35">
      <c r="A30" s="70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71"/>
    </row>
    <row r="31" spans="1:18" x14ac:dyDescent="0.3">
      <c r="A31" s="130" t="s">
        <v>232</v>
      </c>
      <c r="B31" s="131"/>
      <c r="C31" s="126" t="s">
        <v>237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7"/>
    </row>
    <row r="32" spans="1:18" x14ac:dyDescent="0.3">
      <c r="A32" s="132"/>
      <c r="B32" s="133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9"/>
    </row>
    <row r="33" spans="1:18" ht="15" thickBot="1" x14ac:dyDescent="0.35">
      <c r="A33" s="134"/>
      <c r="B33" s="135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90"/>
    </row>
    <row r="34" spans="1:18" ht="15" thickBot="1" x14ac:dyDescent="0.35">
      <c r="A34" s="70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71"/>
    </row>
    <row r="35" spans="1:18" x14ac:dyDescent="0.3">
      <c r="A35" s="112" t="s">
        <v>233</v>
      </c>
      <c r="B35" s="113"/>
      <c r="C35" s="113"/>
      <c r="D35" s="113"/>
      <c r="E35" s="113"/>
      <c r="F35" s="113"/>
      <c r="G35" s="113"/>
      <c r="H35" s="113"/>
      <c r="I35" s="114"/>
      <c r="J35" s="112" t="s">
        <v>234</v>
      </c>
      <c r="K35" s="113"/>
      <c r="L35" s="113"/>
      <c r="M35" s="113"/>
      <c r="N35" s="113"/>
      <c r="O35" s="113"/>
      <c r="P35" s="113"/>
      <c r="Q35" s="113"/>
      <c r="R35" s="114"/>
    </row>
    <row r="36" spans="1:18" x14ac:dyDescent="0.3">
      <c r="A36" s="85" t="s">
        <v>238</v>
      </c>
      <c r="B36" s="86"/>
      <c r="C36" s="86"/>
      <c r="D36" s="86"/>
      <c r="E36" s="86"/>
      <c r="F36" s="86"/>
      <c r="G36" s="86"/>
      <c r="H36" s="86"/>
      <c r="I36" s="87"/>
      <c r="J36" s="85" t="s">
        <v>239</v>
      </c>
      <c r="K36" s="86"/>
      <c r="L36" s="86"/>
      <c r="M36" s="86"/>
      <c r="N36" s="86"/>
      <c r="O36" s="86"/>
      <c r="P36" s="86"/>
      <c r="Q36" s="86"/>
      <c r="R36" s="87"/>
    </row>
    <row r="37" spans="1:18" x14ac:dyDescent="0.3">
      <c r="A37" s="85"/>
      <c r="B37" s="86"/>
      <c r="C37" s="86"/>
      <c r="D37" s="86"/>
      <c r="E37" s="86"/>
      <c r="F37" s="86"/>
      <c r="G37" s="86"/>
      <c r="H37" s="86"/>
      <c r="I37" s="87"/>
      <c r="J37" s="85"/>
      <c r="K37" s="86"/>
      <c r="L37" s="86"/>
      <c r="M37" s="86"/>
      <c r="N37" s="86"/>
      <c r="O37" s="86"/>
      <c r="P37" s="86"/>
      <c r="Q37" s="86"/>
      <c r="R37" s="87"/>
    </row>
    <row r="38" spans="1:18" x14ac:dyDescent="0.3">
      <c r="A38" s="85"/>
      <c r="B38" s="86"/>
      <c r="C38" s="86"/>
      <c r="D38" s="86"/>
      <c r="E38" s="86"/>
      <c r="F38" s="86"/>
      <c r="G38" s="86"/>
      <c r="H38" s="86"/>
      <c r="I38" s="87"/>
      <c r="J38" s="85"/>
      <c r="K38" s="86"/>
      <c r="L38" s="86"/>
      <c r="M38" s="86"/>
      <c r="N38" s="86"/>
      <c r="O38" s="86"/>
      <c r="P38" s="86"/>
      <c r="Q38" s="86"/>
      <c r="R38" s="87"/>
    </row>
    <row r="39" spans="1:18" x14ac:dyDescent="0.3">
      <c r="A39" s="85"/>
      <c r="B39" s="86"/>
      <c r="C39" s="86"/>
      <c r="D39" s="86"/>
      <c r="E39" s="86"/>
      <c r="F39" s="86"/>
      <c r="G39" s="86"/>
      <c r="H39" s="86"/>
      <c r="I39" s="87"/>
      <c r="J39" s="85"/>
      <c r="K39" s="86"/>
      <c r="L39" s="86"/>
      <c r="M39" s="86"/>
      <c r="N39" s="86"/>
      <c r="O39" s="86"/>
      <c r="P39" s="86"/>
      <c r="Q39" s="86"/>
      <c r="R39" s="87"/>
    </row>
    <row r="40" spans="1:18" x14ac:dyDescent="0.3">
      <c r="A40" s="85"/>
      <c r="B40" s="86"/>
      <c r="C40" s="86"/>
      <c r="D40" s="86"/>
      <c r="E40" s="86"/>
      <c r="F40" s="86"/>
      <c r="G40" s="86"/>
      <c r="H40" s="86"/>
      <c r="I40" s="87"/>
      <c r="J40" s="85"/>
      <c r="K40" s="86"/>
      <c r="L40" s="86"/>
      <c r="M40" s="86"/>
      <c r="N40" s="86"/>
      <c r="O40" s="86"/>
      <c r="P40" s="86"/>
      <c r="Q40" s="86"/>
      <c r="R40" s="87"/>
    </row>
    <row r="41" spans="1:18" x14ac:dyDescent="0.3">
      <c r="A41" s="85"/>
      <c r="B41" s="86"/>
      <c r="C41" s="86"/>
      <c r="D41" s="86"/>
      <c r="E41" s="86"/>
      <c r="F41" s="86"/>
      <c r="G41" s="86"/>
      <c r="H41" s="86"/>
      <c r="I41" s="87"/>
      <c r="J41" s="85"/>
      <c r="K41" s="86"/>
      <c r="L41" s="86"/>
      <c r="M41" s="86"/>
      <c r="N41" s="86"/>
      <c r="O41" s="86"/>
      <c r="P41" s="86"/>
      <c r="Q41" s="86"/>
      <c r="R41" s="87"/>
    </row>
    <row r="42" spans="1:18" ht="15" thickBot="1" x14ac:dyDescent="0.35">
      <c r="A42" s="88"/>
      <c r="B42" s="89"/>
      <c r="C42" s="89"/>
      <c r="D42" s="89"/>
      <c r="E42" s="89"/>
      <c r="F42" s="89"/>
      <c r="G42" s="89"/>
      <c r="H42" s="89"/>
      <c r="I42" s="90"/>
      <c r="J42" s="88"/>
      <c r="K42" s="89"/>
      <c r="L42" s="89"/>
      <c r="M42" s="89"/>
      <c r="N42" s="89"/>
      <c r="O42" s="89"/>
      <c r="P42" s="89"/>
      <c r="Q42" s="89"/>
      <c r="R42" s="90"/>
    </row>
  </sheetData>
  <mergeCells count="20">
    <mergeCell ref="C31:R33"/>
    <mergeCell ref="A17:I17"/>
    <mergeCell ref="J17:R17"/>
    <mergeCell ref="A31:B33"/>
    <mergeCell ref="A36:I42"/>
    <mergeCell ref="J36:R42"/>
    <mergeCell ref="J35:R35"/>
    <mergeCell ref="A35:I35"/>
    <mergeCell ref="J18:R29"/>
    <mergeCell ref="A18:I29"/>
    <mergeCell ref="A1:R1"/>
    <mergeCell ref="B3:C3"/>
    <mergeCell ref="L3:M3"/>
    <mergeCell ref="H3:I3"/>
    <mergeCell ref="F3:G3"/>
    <mergeCell ref="A5:I5"/>
    <mergeCell ref="J5:R5"/>
    <mergeCell ref="Q3:R3"/>
    <mergeCell ref="A6:I16"/>
    <mergeCell ref="J6:R16"/>
  </mergeCells>
  <pageMargins left="0.7" right="0.7" top="0.75" bottom="0.75" header="0.3" footer="0.3"/>
  <pageSetup paperSize="9" scale="78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'!DATI_NEDZĒST!'!$A$2:$A$27</xm:f>
          </x14:formula1>
          <xm:sqref>B3:C3</xm:sqref>
        </x14:dataValidation>
        <x14:dataValidation type="list" allowBlank="1" showInputMessage="1" showErrorMessage="1">
          <x14:formula1>
            <xm:f>'!DATI_NEDZĒST!'!$E$2:$E$13</xm:f>
          </x14:formula1>
          <xm:sqref>L3 M3</xm:sqref>
        </x14:dataValidation>
        <x14:dataValidation type="list" allowBlank="1" showInputMessage="1" showErrorMessage="1">
          <x14:formula1>
            <xm:f>'!DATI_NEDZĒST!'!$C$2:$C$10</xm:f>
          </x14:formula1>
          <xm:sqref>H3:I3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G71"/>
  <sheetViews>
    <sheetView tabSelected="1" zoomScale="85" zoomScaleNormal="85" workbookViewId="0">
      <selection activeCell="BH48" sqref="BH48"/>
    </sheetView>
  </sheetViews>
  <sheetFormatPr defaultRowHeight="14.4" x14ac:dyDescent="0.3"/>
  <cols>
    <col min="1" max="1" width="14.44140625" customWidth="1"/>
    <col min="2" max="53" width="3" customWidth="1"/>
    <col min="54" max="54" width="8.88671875" customWidth="1"/>
    <col min="57" max="57" width="17.21875" bestFit="1" customWidth="1"/>
  </cols>
  <sheetData>
    <row r="1" spans="1:59" ht="13.95" customHeight="1" thickBot="1" x14ac:dyDescent="0.35">
      <c r="A1" s="5" t="s">
        <v>9</v>
      </c>
      <c r="B1" s="144"/>
      <c r="C1" s="145"/>
      <c r="D1" s="145"/>
      <c r="E1" s="145"/>
      <c r="F1" s="145"/>
      <c r="G1" s="145"/>
      <c r="H1" s="145"/>
      <c r="I1" s="145"/>
      <c r="J1" s="146"/>
      <c r="K1" s="169" t="s">
        <v>10</v>
      </c>
      <c r="L1" s="170"/>
      <c r="M1" s="170"/>
      <c r="N1" s="171"/>
      <c r="O1" s="144"/>
      <c r="P1" s="145"/>
      <c r="Q1" s="145"/>
      <c r="R1" s="145"/>
      <c r="S1" s="145"/>
      <c r="T1" s="145"/>
      <c r="U1" s="145"/>
      <c r="V1" s="145"/>
      <c r="W1" s="145"/>
      <c r="X1" s="145"/>
      <c r="Y1" s="146"/>
      <c r="Z1" s="169" t="s">
        <v>11</v>
      </c>
      <c r="AA1" s="170"/>
      <c r="AB1" s="171"/>
      <c r="AC1" s="144"/>
      <c r="AD1" s="145"/>
      <c r="AE1" s="145"/>
      <c r="AF1" s="145"/>
      <c r="AG1" s="146"/>
      <c r="AH1" s="169" t="s">
        <v>12</v>
      </c>
      <c r="AI1" s="170"/>
      <c r="AJ1" s="170"/>
      <c r="AK1" s="170"/>
      <c r="AL1" s="171"/>
      <c r="AM1" s="166"/>
      <c r="AN1" s="167"/>
      <c r="AO1" s="167"/>
      <c r="AP1" s="167"/>
      <c r="AQ1" s="167"/>
      <c r="AR1" s="167"/>
      <c r="AS1" s="168"/>
      <c r="AT1" s="162" t="s">
        <v>35</v>
      </c>
      <c r="AU1" s="163"/>
      <c r="AV1" s="163"/>
      <c r="AW1" s="163"/>
      <c r="AX1" s="163"/>
      <c r="AY1" s="163"/>
      <c r="AZ1" s="164"/>
      <c r="BA1" s="165"/>
      <c r="BD1" s="151" t="s">
        <v>352</v>
      </c>
      <c r="BE1" s="152"/>
      <c r="BF1" s="152"/>
      <c r="BG1" s="153"/>
    </row>
    <row r="2" spans="1:59" s="1" customFormat="1" ht="15" thickBot="1" x14ac:dyDescent="0.35">
      <c r="A2" s="2" t="s">
        <v>21</v>
      </c>
      <c r="B2" s="154" t="s">
        <v>23</v>
      </c>
      <c r="C2" s="155"/>
      <c r="D2" s="155"/>
      <c r="E2" s="155"/>
      <c r="F2" s="155"/>
      <c r="G2" s="154" t="s">
        <v>24</v>
      </c>
      <c r="H2" s="155"/>
      <c r="I2" s="155"/>
      <c r="J2" s="155"/>
      <c r="K2" s="156"/>
      <c r="L2" s="157" t="s">
        <v>25</v>
      </c>
      <c r="M2" s="156"/>
      <c r="N2" s="156"/>
      <c r="O2" s="155"/>
      <c r="P2" s="154" t="s">
        <v>26</v>
      </c>
      <c r="Q2" s="155"/>
      <c r="R2" s="155"/>
      <c r="S2" s="155"/>
      <c r="T2" s="154" t="s">
        <v>27</v>
      </c>
      <c r="U2" s="155"/>
      <c r="V2" s="155"/>
      <c r="W2" s="155"/>
      <c r="X2" s="155"/>
      <c r="Y2" s="154" t="s">
        <v>28</v>
      </c>
      <c r="Z2" s="156"/>
      <c r="AA2" s="156"/>
      <c r="AB2" s="156"/>
      <c r="AC2" s="154" t="s">
        <v>29</v>
      </c>
      <c r="AD2" s="155"/>
      <c r="AE2" s="155"/>
      <c r="AF2" s="155"/>
      <c r="AG2" s="154" t="s">
        <v>30</v>
      </c>
      <c r="AH2" s="156"/>
      <c r="AI2" s="156"/>
      <c r="AJ2" s="156"/>
      <c r="AK2" s="157" t="s">
        <v>31</v>
      </c>
      <c r="AL2" s="156"/>
      <c r="AM2" s="155"/>
      <c r="AN2" s="155"/>
      <c r="AO2" s="155"/>
      <c r="AP2" s="154" t="s">
        <v>32</v>
      </c>
      <c r="AQ2" s="155"/>
      <c r="AR2" s="155"/>
      <c r="AS2" s="155"/>
      <c r="AT2" s="157" t="s">
        <v>33</v>
      </c>
      <c r="AU2" s="157"/>
      <c r="AV2" s="157"/>
      <c r="AW2" s="157"/>
      <c r="AX2" s="157" t="s">
        <v>34</v>
      </c>
      <c r="AY2" s="157"/>
      <c r="AZ2" s="154"/>
      <c r="BA2" s="161"/>
      <c r="BB2" s="14" t="s">
        <v>90</v>
      </c>
      <c r="BD2" s="72"/>
      <c r="BE2" s="147" t="s">
        <v>203</v>
      </c>
      <c r="BF2" s="142" t="s">
        <v>208</v>
      </c>
      <c r="BG2" s="143"/>
    </row>
    <row r="3" spans="1:59" s="1" customFormat="1" ht="15" thickBot="1" x14ac:dyDescent="0.35">
      <c r="A3" s="2" t="s">
        <v>22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>
        <v>31</v>
      </c>
      <c r="AG3" s="3">
        <v>32</v>
      </c>
      <c r="AH3" s="3">
        <v>33</v>
      </c>
      <c r="AI3" s="3">
        <v>34</v>
      </c>
      <c r="AJ3" s="3">
        <v>35</v>
      </c>
      <c r="AK3" s="3">
        <v>36</v>
      </c>
      <c r="AL3" s="3">
        <v>37</v>
      </c>
      <c r="AM3" s="3">
        <v>38</v>
      </c>
      <c r="AN3" s="3">
        <v>39</v>
      </c>
      <c r="AO3" s="3">
        <v>40</v>
      </c>
      <c r="AP3" s="3">
        <v>41</v>
      </c>
      <c r="AQ3" s="3">
        <v>42</v>
      </c>
      <c r="AR3" s="3">
        <v>43</v>
      </c>
      <c r="AS3" s="3">
        <v>44</v>
      </c>
      <c r="AT3" s="3">
        <v>45</v>
      </c>
      <c r="AU3" s="3">
        <v>46</v>
      </c>
      <c r="AV3" s="3">
        <v>47</v>
      </c>
      <c r="AW3" s="3">
        <v>48</v>
      </c>
      <c r="AX3" s="3">
        <v>49</v>
      </c>
      <c r="AY3" s="3">
        <v>50</v>
      </c>
      <c r="AZ3" s="3">
        <v>51</v>
      </c>
      <c r="BA3" s="3">
        <v>52</v>
      </c>
      <c r="BB3" s="15" t="str">
        <f>IF(AC1="SSG", 264, IF(AC1="MT-1", 352, IF(AC1="MT-2", 396, IF(AC1="MT-3", 484, IF(AC1="MT-4", 572, IF(AC1="MT-5", 660, IF(AC1="MT-6", 748, IF(AC1="MT-7", 836, IF(AC1="SMP-1", 880, IF(AC1="SMP-2", 880, IF(AC1="SMP-3", 924, IF(AC1="ASM", 1012, ""))))))))))))</f>
        <v/>
      </c>
      <c r="BD3" s="59"/>
      <c r="BE3" s="148"/>
      <c r="BF3" s="39" t="s">
        <v>209</v>
      </c>
      <c r="BG3" s="40" t="s">
        <v>210</v>
      </c>
    </row>
    <row r="4" spans="1:59" s="1" customFormat="1" ht="15" thickBot="1" x14ac:dyDescent="0.35">
      <c r="A4" s="2" t="s">
        <v>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5" t="str">
        <f>IF(AC1="SSG", 6, IF(AC1="MT-1", 8, IF(AC1="MT-2", 9, IF(AC1="MT-3", 11, IF(AC1="MT-4", 13, IF(AC1="MT-5", 15, IF(AC1="MT-6", 17, IF(AC1="MT-7", 19, IF(AC1="SMP-1", 20, IF(AC1="SMP-2", 20, IF(AC1="SMP-3", 21, IF(AC1="ASM", 23, ""))))))))))))</f>
        <v/>
      </c>
      <c r="BD4" s="150" t="s">
        <v>204</v>
      </c>
      <c r="BE4" s="126" t="s">
        <v>211</v>
      </c>
      <c r="BF4" s="92" t="str">
        <f>IF(AC1="MT-5", "V", IF(AC1="MT-6", "V", IF(AC1="SMP-1", "V", IF(AC1="SMP-2", "V", ""))))</f>
        <v/>
      </c>
      <c r="BG4" s="93" t="str">
        <f>IF(AC1="MT-2","S",IF(AC1="MT-3","S",IF(AC1="MT-4","S",IF(AC1="SMP-1","S",IF(AC1="SMP-2","S","")))))</f>
        <v/>
      </c>
    </row>
    <row r="5" spans="1:59" s="1" customFormat="1" x14ac:dyDescent="0.3">
      <c r="A5" s="9" t="s">
        <v>97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13" t="s">
        <v>20</v>
      </c>
      <c r="BD5" s="138"/>
      <c r="BE5" s="86"/>
      <c r="BF5" s="140"/>
      <c r="BG5" s="136"/>
    </row>
    <row r="6" spans="1:59" s="1" customFormat="1" x14ac:dyDescent="0.3">
      <c r="A6" s="73" t="s">
        <v>36</v>
      </c>
      <c r="B6" s="2">
        <f>B7+B16+B25+B34+B43+B52+B62+B63</f>
        <v>0</v>
      </c>
      <c r="C6" s="2">
        <f t="shared" ref="C6:BA6" si="0">C7+C16+C25+C34+C43+C52+C62+C63</f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si="0"/>
        <v>0</v>
      </c>
      <c r="P6" s="2">
        <f t="shared" si="0"/>
        <v>0</v>
      </c>
      <c r="Q6" s="2">
        <f t="shared" si="0"/>
        <v>0</v>
      </c>
      <c r="R6" s="2">
        <f t="shared" si="0"/>
        <v>0</v>
      </c>
      <c r="S6" s="2">
        <f t="shared" si="0"/>
        <v>0</v>
      </c>
      <c r="T6" s="2">
        <f t="shared" si="0"/>
        <v>0</v>
      </c>
      <c r="U6" s="2">
        <f t="shared" si="0"/>
        <v>0</v>
      </c>
      <c r="V6" s="2">
        <f t="shared" si="0"/>
        <v>0</v>
      </c>
      <c r="W6" s="2">
        <f t="shared" si="0"/>
        <v>0</v>
      </c>
      <c r="X6" s="2">
        <f t="shared" si="0"/>
        <v>0</v>
      </c>
      <c r="Y6" s="2">
        <f t="shared" si="0"/>
        <v>0</v>
      </c>
      <c r="Z6" s="2">
        <f t="shared" si="0"/>
        <v>0</v>
      </c>
      <c r="AA6" s="2">
        <f t="shared" si="0"/>
        <v>0</v>
      </c>
      <c r="AB6" s="2">
        <f t="shared" si="0"/>
        <v>0</v>
      </c>
      <c r="AC6" s="2">
        <f t="shared" si="0"/>
        <v>0</v>
      </c>
      <c r="AD6" s="2">
        <f t="shared" si="0"/>
        <v>0</v>
      </c>
      <c r="AE6" s="2">
        <f t="shared" si="0"/>
        <v>0</v>
      </c>
      <c r="AF6" s="2">
        <f t="shared" si="0"/>
        <v>0</v>
      </c>
      <c r="AG6" s="2">
        <f t="shared" si="0"/>
        <v>0</v>
      </c>
      <c r="AH6" s="2">
        <f t="shared" si="0"/>
        <v>0</v>
      </c>
      <c r="AI6" s="2">
        <f t="shared" si="0"/>
        <v>0</v>
      </c>
      <c r="AJ6" s="2">
        <f t="shared" si="0"/>
        <v>0</v>
      </c>
      <c r="AK6" s="2">
        <f t="shared" si="0"/>
        <v>0</v>
      </c>
      <c r="AL6" s="2">
        <f t="shared" si="0"/>
        <v>0</v>
      </c>
      <c r="AM6" s="2">
        <f t="shared" si="0"/>
        <v>0</v>
      </c>
      <c r="AN6" s="2">
        <f t="shared" si="0"/>
        <v>0</v>
      </c>
      <c r="AO6" s="2">
        <f t="shared" si="0"/>
        <v>0</v>
      </c>
      <c r="AP6" s="2">
        <f t="shared" si="0"/>
        <v>0</v>
      </c>
      <c r="AQ6" s="2">
        <f t="shared" si="0"/>
        <v>0</v>
      </c>
      <c r="AR6" s="2">
        <f t="shared" si="0"/>
        <v>0</v>
      </c>
      <c r="AS6" s="2">
        <f t="shared" si="0"/>
        <v>0</v>
      </c>
      <c r="AT6" s="2">
        <f t="shared" si="0"/>
        <v>0</v>
      </c>
      <c r="AU6" s="2">
        <f t="shared" si="0"/>
        <v>0</v>
      </c>
      <c r="AV6" s="2">
        <f t="shared" si="0"/>
        <v>0</v>
      </c>
      <c r="AW6" s="2">
        <f t="shared" si="0"/>
        <v>0</v>
      </c>
      <c r="AX6" s="2">
        <f t="shared" si="0"/>
        <v>0</v>
      </c>
      <c r="AY6" s="2">
        <f t="shared" si="0"/>
        <v>0</v>
      </c>
      <c r="AZ6" s="2">
        <f t="shared" si="0"/>
        <v>0</v>
      </c>
      <c r="BA6" s="2">
        <f>BA7+BA16+BA25+BA34+BA43+BA52+BA62+BA63</f>
        <v>0</v>
      </c>
      <c r="BB6" s="30">
        <f>SUM(B6:BA6)</f>
        <v>0</v>
      </c>
      <c r="BD6" s="138"/>
      <c r="BE6" s="86" t="s">
        <v>212</v>
      </c>
      <c r="BF6" s="140" t="str">
        <f>IF(AC1="MT-2","V",IF(AC1="MT-3","V",IF(AC1="MT-6","V",IF(AC1="MT-7","V",IF(AC1="SMP-1","V","")))))</f>
        <v/>
      </c>
      <c r="BG6" s="136" t="str">
        <f>IF(AC1="MT-1","S",IF(AC1="MT-2","S",IF(AC1="MT-4","S",IF(AC1="MT-5","S",IF(AC1="MT-6","S","")))))</f>
        <v/>
      </c>
    </row>
    <row r="7" spans="1:59" x14ac:dyDescent="0.3">
      <c r="A7" s="18" t="s">
        <v>0</v>
      </c>
      <c r="B7" s="16">
        <f>SUM(B8:B15)</f>
        <v>0</v>
      </c>
      <c r="C7" s="16">
        <f t="shared" ref="C7:BA7" si="1">SUM(C8:C15)</f>
        <v>0</v>
      </c>
      <c r="D7" s="16">
        <f t="shared" si="1"/>
        <v>0</v>
      </c>
      <c r="E7" s="16">
        <f t="shared" si="1"/>
        <v>0</v>
      </c>
      <c r="F7" s="16">
        <f t="shared" si="1"/>
        <v>0</v>
      </c>
      <c r="G7" s="16">
        <f t="shared" si="1"/>
        <v>0</v>
      </c>
      <c r="H7" s="16">
        <f t="shared" si="1"/>
        <v>0</v>
      </c>
      <c r="I7" s="16">
        <f t="shared" si="1"/>
        <v>0</v>
      </c>
      <c r="J7" s="16">
        <f t="shared" si="1"/>
        <v>0</v>
      </c>
      <c r="K7" s="16">
        <f t="shared" si="1"/>
        <v>0</v>
      </c>
      <c r="L7" s="16">
        <f t="shared" si="1"/>
        <v>0</v>
      </c>
      <c r="M7" s="16">
        <f t="shared" si="1"/>
        <v>0</v>
      </c>
      <c r="N7" s="16">
        <f t="shared" si="1"/>
        <v>0</v>
      </c>
      <c r="O7" s="16">
        <f t="shared" si="1"/>
        <v>0</v>
      </c>
      <c r="P7" s="16">
        <f t="shared" si="1"/>
        <v>0</v>
      </c>
      <c r="Q7" s="16">
        <f t="shared" si="1"/>
        <v>0</v>
      </c>
      <c r="R7" s="16">
        <f t="shared" si="1"/>
        <v>0</v>
      </c>
      <c r="S7" s="16">
        <f t="shared" si="1"/>
        <v>0</v>
      </c>
      <c r="T7" s="16">
        <f t="shared" si="1"/>
        <v>0</v>
      </c>
      <c r="U7" s="16">
        <f t="shared" si="1"/>
        <v>0</v>
      </c>
      <c r="V7" s="16">
        <f t="shared" si="1"/>
        <v>0</v>
      </c>
      <c r="W7" s="16">
        <f t="shared" si="1"/>
        <v>0</v>
      </c>
      <c r="X7" s="16">
        <f t="shared" si="1"/>
        <v>0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0</v>
      </c>
      <c r="AC7" s="16">
        <f t="shared" si="1"/>
        <v>0</v>
      </c>
      <c r="AD7" s="16">
        <f t="shared" si="1"/>
        <v>0</v>
      </c>
      <c r="AE7" s="16">
        <f t="shared" si="1"/>
        <v>0</v>
      </c>
      <c r="AF7" s="16">
        <f t="shared" si="1"/>
        <v>0</v>
      </c>
      <c r="AG7" s="16">
        <f t="shared" si="1"/>
        <v>0</v>
      </c>
      <c r="AH7" s="16">
        <f t="shared" si="1"/>
        <v>0</v>
      </c>
      <c r="AI7" s="16">
        <f t="shared" si="1"/>
        <v>0</v>
      </c>
      <c r="AJ7" s="16">
        <f t="shared" si="1"/>
        <v>0</v>
      </c>
      <c r="AK7" s="16">
        <f t="shared" si="1"/>
        <v>0</v>
      </c>
      <c r="AL7" s="16">
        <f t="shared" si="1"/>
        <v>0</v>
      </c>
      <c r="AM7" s="16">
        <f t="shared" si="1"/>
        <v>0</v>
      </c>
      <c r="AN7" s="16">
        <f t="shared" si="1"/>
        <v>0</v>
      </c>
      <c r="AO7" s="16">
        <f t="shared" si="1"/>
        <v>0</v>
      </c>
      <c r="AP7" s="16">
        <f t="shared" si="1"/>
        <v>0</v>
      </c>
      <c r="AQ7" s="16">
        <f t="shared" si="1"/>
        <v>0</v>
      </c>
      <c r="AR7" s="16">
        <f t="shared" si="1"/>
        <v>0</v>
      </c>
      <c r="AS7" s="16">
        <f t="shared" si="1"/>
        <v>0</v>
      </c>
      <c r="AT7" s="16">
        <f t="shared" si="1"/>
        <v>0</v>
      </c>
      <c r="AU7" s="16">
        <f t="shared" si="1"/>
        <v>0</v>
      </c>
      <c r="AV7" s="16">
        <f t="shared" si="1"/>
        <v>0</v>
      </c>
      <c r="AW7" s="16">
        <f t="shared" si="1"/>
        <v>0</v>
      </c>
      <c r="AX7" s="16">
        <f t="shared" si="1"/>
        <v>0</v>
      </c>
      <c r="AY7" s="16">
        <f t="shared" si="1"/>
        <v>0</v>
      </c>
      <c r="AZ7" s="16">
        <f t="shared" si="1"/>
        <v>0</v>
      </c>
      <c r="BA7" s="16">
        <f t="shared" si="1"/>
        <v>0</v>
      </c>
      <c r="BB7" s="24"/>
      <c r="BD7" s="138"/>
      <c r="BE7" s="86"/>
      <c r="BF7" s="140"/>
      <c r="BG7" s="136"/>
    </row>
    <row r="8" spans="1:59" x14ac:dyDescent="0.3">
      <c r="A8" s="19" t="s">
        <v>14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25">
        <f>SUM(B8:BA8)</f>
        <v>0</v>
      </c>
      <c r="BD8" s="138" t="s">
        <v>205</v>
      </c>
      <c r="BE8" s="86" t="s">
        <v>213</v>
      </c>
      <c r="BF8" s="140" t="str">
        <f>IF(AC1="SSG", "V", IF(AC1="MT-1", "V", IF(AC1="MT-4", "V", IF(AC1="MT-5", "V", ""))))</f>
        <v/>
      </c>
      <c r="BG8" s="136" t="str">
        <f>IF(AC1="SSG", "S", IF(AC1="MT-1", "S", IF(AC1="MT-2", "S", IF(AC1="MT-3", "S", ""))))</f>
        <v/>
      </c>
    </row>
    <row r="9" spans="1:59" x14ac:dyDescent="0.3">
      <c r="A9" s="20" t="s">
        <v>15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25">
        <f t="shared" ref="BB9:BB15" si="2">SUM(B9:BA9)</f>
        <v>0</v>
      </c>
      <c r="BD9" s="138"/>
      <c r="BE9" s="86"/>
      <c r="BF9" s="140"/>
      <c r="BG9" s="136"/>
    </row>
    <row r="10" spans="1:59" x14ac:dyDescent="0.3">
      <c r="A10" s="19" t="s">
        <v>38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25">
        <f t="shared" si="2"/>
        <v>0</v>
      </c>
      <c r="BD10" s="138"/>
      <c r="BE10" s="86" t="s">
        <v>214</v>
      </c>
      <c r="BF10" s="140" t="str">
        <f>IF(AC1="MT-2", "V", IF(AC1="MT-3", "V", IF(AC1="MT-6", "V", IF(AC1="MT-7", "V", IF(AC1="SMP-1", "V", "")))))</f>
        <v/>
      </c>
      <c r="BG10" s="136" t="str">
        <f>IF(AC1="Mt-1", "S", IF(AC1="MT-2", "S", ""))</f>
        <v/>
      </c>
    </row>
    <row r="11" spans="1:59" x14ac:dyDescent="0.3">
      <c r="A11" s="21" t="s">
        <v>39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25">
        <f t="shared" si="2"/>
        <v>0</v>
      </c>
      <c r="BD11" s="138"/>
      <c r="BE11" s="86"/>
      <c r="BF11" s="140"/>
      <c r="BG11" s="136"/>
    </row>
    <row r="12" spans="1:59" x14ac:dyDescent="0.3">
      <c r="A12" s="20" t="s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25">
        <f t="shared" si="2"/>
        <v>0</v>
      </c>
      <c r="BD12" s="138"/>
      <c r="BE12" s="86" t="s">
        <v>215</v>
      </c>
      <c r="BF12" s="140" t="str">
        <f>IF(AC1="MT-3", "V", IF(AC1="MT-4", "V", IF(AC1="MT-7", "V", IF(AC1="SMP-1", "V", ""))))</f>
        <v/>
      </c>
      <c r="BG12" s="136" t="str">
        <f>IF(AC1="MT-2", "S", IF(AC1="MT-3", "S",""))</f>
        <v/>
      </c>
    </row>
    <row r="13" spans="1:59" x14ac:dyDescent="0.3">
      <c r="A13" s="20" t="s">
        <v>100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25">
        <f t="shared" si="2"/>
        <v>0</v>
      </c>
      <c r="BD13" s="138"/>
      <c r="BE13" s="86"/>
      <c r="BF13" s="140"/>
      <c r="BG13" s="136"/>
    </row>
    <row r="14" spans="1:59" x14ac:dyDescent="0.3">
      <c r="A14" s="20" t="s">
        <v>91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25">
        <f t="shared" si="2"/>
        <v>0</v>
      </c>
      <c r="BD14" s="138" t="s">
        <v>206</v>
      </c>
      <c r="BE14" s="86" t="s">
        <v>216</v>
      </c>
      <c r="BF14" s="140" t="str">
        <f>IF(AC1="MT-6", "V", IF(AC1="MT-7", "V", ""))</f>
        <v/>
      </c>
      <c r="BG14" s="136" t="str">
        <f>IF(AC1="SSG", "S", IF(AC1="MT-1", "S", IF(AC1="MT-2", "S", IF(AC1="MT-3", "S", IF(AC1="MT-4", "S", IF(AC1="MT5", "S", IF(AC1="MT-6", "S", "")))))))</f>
        <v/>
      </c>
    </row>
    <row r="15" spans="1:59" x14ac:dyDescent="0.3">
      <c r="A15" s="20" t="s">
        <v>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25">
        <f t="shared" si="2"/>
        <v>0</v>
      </c>
      <c r="BD15" s="149"/>
      <c r="BE15" s="86"/>
      <c r="BF15" s="140"/>
      <c r="BG15" s="136"/>
    </row>
    <row r="16" spans="1:59" x14ac:dyDescent="0.3">
      <c r="A16" s="18" t="s">
        <v>1</v>
      </c>
      <c r="B16" s="16">
        <f>SUM(B17:B24)</f>
        <v>0</v>
      </c>
      <c r="C16" s="16">
        <f t="shared" ref="C16:BA16" si="3">SUM(C17:C24)</f>
        <v>0</v>
      </c>
      <c r="D16" s="16">
        <f t="shared" si="3"/>
        <v>0</v>
      </c>
      <c r="E16" s="16">
        <f t="shared" si="3"/>
        <v>0</v>
      </c>
      <c r="F16" s="16">
        <f t="shared" si="3"/>
        <v>0</v>
      </c>
      <c r="G16" s="16">
        <f t="shared" si="3"/>
        <v>0</v>
      </c>
      <c r="H16" s="16">
        <f t="shared" si="3"/>
        <v>0</v>
      </c>
      <c r="I16" s="16">
        <f t="shared" si="3"/>
        <v>0</v>
      </c>
      <c r="J16" s="16">
        <f t="shared" si="3"/>
        <v>0</v>
      </c>
      <c r="K16" s="16">
        <f t="shared" si="3"/>
        <v>0</v>
      </c>
      <c r="L16" s="16">
        <f t="shared" si="3"/>
        <v>0</v>
      </c>
      <c r="M16" s="16">
        <f t="shared" si="3"/>
        <v>0</v>
      </c>
      <c r="N16" s="16">
        <f t="shared" si="3"/>
        <v>0</v>
      </c>
      <c r="O16" s="16">
        <f t="shared" si="3"/>
        <v>0</v>
      </c>
      <c r="P16" s="16">
        <f t="shared" si="3"/>
        <v>0</v>
      </c>
      <c r="Q16" s="16">
        <f t="shared" si="3"/>
        <v>0</v>
      </c>
      <c r="R16" s="16">
        <f t="shared" si="3"/>
        <v>0</v>
      </c>
      <c r="S16" s="16">
        <f t="shared" si="3"/>
        <v>0</v>
      </c>
      <c r="T16" s="16">
        <f t="shared" si="3"/>
        <v>0</v>
      </c>
      <c r="U16" s="16">
        <f t="shared" si="3"/>
        <v>0</v>
      </c>
      <c r="V16" s="16">
        <f t="shared" si="3"/>
        <v>0</v>
      </c>
      <c r="W16" s="16">
        <f t="shared" si="3"/>
        <v>0</v>
      </c>
      <c r="X16" s="16">
        <f t="shared" si="3"/>
        <v>0</v>
      </c>
      <c r="Y16" s="16">
        <f t="shared" si="3"/>
        <v>0</v>
      </c>
      <c r="Z16" s="16">
        <f t="shared" si="3"/>
        <v>0</v>
      </c>
      <c r="AA16" s="16">
        <f t="shared" si="3"/>
        <v>0</v>
      </c>
      <c r="AB16" s="16">
        <f t="shared" si="3"/>
        <v>0</v>
      </c>
      <c r="AC16" s="16">
        <f t="shared" si="3"/>
        <v>0</v>
      </c>
      <c r="AD16" s="16">
        <f t="shared" si="3"/>
        <v>0</v>
      </c>
      <c r="AE16" s="16">
        <f t="shared" si="3"/>
        <v>0</v>
      </c>
      <c r="AF16" s="16">
        <f t="shared" si="3"/>
        <v>0</v>
      </c>
      <c r="AG16" s="16">
        <f t="shared" si="3"/>
        <v>0</v>
      </c>
      <c r="AH16" s="16">
        <f t="shared" si="3"/>
        <v>0</v>
      </c>
      <c r="AI16" s="16">
        <f t="shared" si="3"/>
        <v>0</v>
      </c>
      <c r="AJ16" s="16">
        <f t="shared" si="3"/>
        <v>0</v>
      </c>
      <c r="AK16" s="16">
        <f t="shared" si="3"/>
        <v>0</v>
      </c>
      <c r="AL16" s="16">
        <f t="shared" si="3"/>
        <v>0</v>
      </c>
      <c r="AM16" s="16">
        <f t="shared" si="3"/>
        <v>0</v>
      </c>
      <c r="AN16" s="16">
        <f t="shared" si="3"/>
        <v>0</v>
      </c>
      <c r="AO16" s="16">
        <f t="shared" si="3"/>
        <v>0</v>
      </c>
      <c r="AP16" s="16">
        <f t="shared" si="3"/>
        <v>0</v>
      </c>
      <c r="AQ16" s="16">
        <f t="shared" si="3"/>
        <v>0</v>
      </c>
      <c r="AR16" s="16">
        <f t="shared" si="3"/>
        <v>0</v>
      </c>
      <c r="AS16" s="16">
        <f t="shared" si="3"/>
        <v>0</v>
      </c>
      <c r="AT16" s="16">
        <f t="shared" si="3"/>
        <v>0</v>
      </c>
      <c r="AU16" s="16">
        <f t="shared" si="3"/>
        <v>0</v>
      </c>
      <c r="AV16" s="16">
        <f t="shared" si="3"/>
        <v>0</v>
      </c>
      <c r="AW16" s="16">
        <f t="shared" si="3"/>
        <v>0</v>
      </c>
      <c r="AX16" s="16">
        <f t="shared" si="3"/>
        <v>0</v>
      </c>
      <c r="AY16" s="16">
        <f t="shared" si="3"/>
        <v>0</v>
      </c>
      <c r="AZ16" s="16">
        <f t="shared" si="3"/>
        <v>0</v>
      </c>
      <c r="BA16" s="16">
        <f t="shared" si="3"/>
        <v>0</v>
      </c>
      <c r="BB16" s="24"/>
      <c r="BD16" s="149"/>
      <c r="BE16" s="86" t="s">
        <v>217</v>
      </c>
      <c r="BF16" s="140" t="str">
        <f>IF(AC1="MT-3", "V", IF(AC1="MT-4", "V", IF(AC1="Mt-5", "V", IF(AC1="MT-7", "V", IF(AC1="SMP-1", "V", "")))))</f>
        <v/>
      </c>
      <c r="BG16" s="136" t="str">
        <f>IF(AC1="SSG", "S", IF(AC1="MT-1", "S", IF(AC1="MT-2", "S", IF(AC1="MT-3", "S", IF(AC1="MT-4", "S", IF(AC1="MT-5", "S", ""))))))</f>
        <v/>
      </c>
    </row>
    <row r="17" spans="1:59" x14ac:dyDescent="0.3">
      <c r="A17" s="19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25">
        <f>SUM(B17:BA17)</f>
        <v>0</v>
      </c>
      <c r="BD17" s="149"/>
      <c r="BE17" s="86"/>
      <c r="BF17" s="140"/>
      <c r="BG17" s="136"/>
    </row>
    <row r="18" spans="1:59" x14ac:dyDescent="0.3">
      <c r="A18" s="20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25">
        <f t="shared" ref="BB18:BB24" si="4">SUM(B18:BA18)</f>
        <v>0</v>
      </c>
      <c r="BD18" s="149"/>
      <c r="BE18" s="86" t="s">
        <v>218</v>
      </c>
      <c r="BF18" s="140" t="str">
        <f>IF(AC1="MT-6", "V", IF(AC1="MT-7", "V", IF(AC1="SMP-1", "V","")))</f>
        <v/>
      </c>
      <c r="BG18" s="136" t="str">
        <f>IF(AC1="MT-2", "S", IF(AC1="MT-3", "S", IF(AC1="MT-5", "S", IF(AC1="MT-6", "S", ""))))</f>
        <v/>
      </c>
    </row>
    <row r="19" spans="1:59" x14ac:dyDescent="0.3">
      <c r="A19" s="19" t="s">
        <v>38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25">
        <f t="shared" si="4"/>
        <v>0</v>
      </c>
      <c r="BD19" s="149"/>
      <c r="BE19" s="86"/>
      <c r="BF19" s="140"/>
      <c r="BG19" s="136"/>
    </row>
    <row r="20" spans="1:59" x14ac:dyDescent="0.3">
      <c r="A20" s="21" t="s">
        <v>39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25">
        <f t="shared" si="4"/>
        <v>0</v>
      </c>
      <c r="BD20" s="149"/>
      <c r="BE20" s="86" t="s">
        <v>219</v>
      </c>
      <c r="BF20" s="140" t="str">
        <f>IF(AC1="MT-2", "V", IF(AC1="MT-3", "V", IF(AC1="MT-7", "V", IF(AC1="SMP-1", "V", IF(AC1="SMP-2", "V", "")))))</f>
        <v/>
      </c>
      <c r="BG20" s="136" t="str">
        <f>IF(AC1="Mt-1", "S", IF(AC1="MT-2", "S", IF(AC1="Mt-5", "S", IF(AC1="MT-6", "S", ""))))</f>
        <v/>
      </c>
    </row>
    <row r="21" spans="1:59" x14ac:dyDescent="0.3">
      <c r="A21" s="20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25">
        <f t="shared" si="4"/>
        <v>0</v>
      </c>
      <c r="BD21" s="149"/>
      <c r="BE21" s="86"/>
      <c r="BF21" s="140"/>
      <c r="BG21" s="136"/>
    </row>
    <row r="22" spans="1:59" x14ac:dyDescent="0.3">
      <c r="A22" s="20" t="s">
        <v>100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25">
        <f t="shared" si="4"/>
        <v>0</v>
      </c>
      <c r="BD22" s="149"/>
      <c r="BE22" s="86" t="s">
        <v>220</v>
      </c>
      <c r="BF22" s="140" t="str">
        <f>IF(AC1="SSG", "V", IF(AC1="MT-1", "V", IF(AC1="MT-2", "V", IF(AC1="MT-3", "V", IF(AC1="MT-7", "V", IF(AC1="SMP-1", "V", IF(AC1="SMP-2", "V", "")))))))</f>
        <v/>
      </c>
      <c r="BG22" s="136" t="str">
        <f>IF(AC1="MT-1", "S", IF(AC1="MT-2", "S", IF(AC1="MT-3", "S", IF(AC1="MT-4", "S", IF(AC1="MT-5", "S", IF(AC1="MT-6", "S", ""))))))</f>
        <v/>
      </c>
    </row>
    <row r="23" spans="1:59" x14ac:dyDescent="0.3">
      <c r="A23" s="20" t="s">
        <v>91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25">
        <f t="shared" si="4"/>
        <v>0</v>
      </c>
      <c r="BD23" s="149"/>
      <c r="BE23" s="86"/>
      <c r="BF23" s="140"/>
      <c r="BG23" s="136"/>
    </row>
    <row r="24" spans="1:59" x14ac:dyDescent="0.3">
      <c r="A24" s="20" t="s">
        <v>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25">
        <f t="shared" si="4"/>
        <v>0</v>
      </c>
      <c r="BD24" s="149"/>
      <c r="BE24" s="86" t="s">
        <v>221</v>
      </c>
      <c r="BF24" s="140" t="str">
        <f>IF(AC1="SSG", "V", IF(AC1="MT-1", "V", IF(AC1="MT-2", "V", IF(AC1="MT-5", "V", IF(AC1="MT-6", "V", IF(AC1="MT-7", "V", ""))))))</f>
        <v/>
      </c>
      <c r="BG24" s="136" t="str">
        <f>IF(AC1="SSG", "S", IF(AC1="MT-1", "S", ""))</f>
        <v/>
      </c>
    </row>
    <row r="25" spans="1:59" x14ac:dyDescent="0.3">
      <c r="A25" s="18" t="s">
        <v>2</v>
      </c>
      <c r="B25" s="16">
        <f>SUM(B26:B33)</f>
        <v>0</v>
      </c>
      <c r="C25" s="16">
        <f t="shared" ref="C25:BA25" si="5">SUM(C26:C33)</f>
        <v>0</v>
      </c>
      <c r="D25" s="16">
        <f t="shared" si="5"/>
        <v>0</v>
      </c>
      <c r="E25" s="16">
        <f t="shared" si="5"/>
        <v>0</v>
      </c>
      <c r="F25" s="16">
        <f t="shared" si="5"/>
        <v>0</v>
      </c>
      <c r="G25" s="16">
        <f t="shared" si="5"/>
        <v>0</v>
      </c>
      <c r="H25" s="16">
        <f t="shared" si="5"/>
        <v>0</v>
      </c>
      <c r="I25" s="16">
        <f t="shared" si="5"/>
        <v>0</v>
      </c>
      <c r="J25" s="16">
        <f t="shared" si="5"/>
        <v>0</v>
      </c>
      <c r="K25" s="16">
        <f t="shared" si="5"/>
        <v>0</v>
      </c>
      <c r="L25" s="16">
        <f t="shared" si="5"/>
        <v>0</v>
      </c>
      <c r="M25" s="16">
        <f t="shared" si="5"/>
        <v>0</v>
      </c>
      <c r="N25" s="16">
        <f t="shared" si="5"/>
        <v>0</v>
      </c>
      <c r="O25" s="16">
        <f t="shared" si="5"/>
        <v>0</v>
      </c>
      <c r="P25" s="16">
        <f t="shared" si="5"/>
        <v>0</v>
      </c>
      <c r="Q25" s="16">
        <f t="shared" si="5"/>
        <v>0</v>
      </c>
      <c r="R25" s="16">
        <f t="shared" si="5"/>
        <v>0</v>
      </c>
      <c r="S25" s="16">
        <f t="shared" si="5"/>
        <v>0</v>
      </c>
      <c r="T25" s="16">
        <f t="shared" si="5"/>
        <v>0</v>
      </c>
      <c r="U25" s="16">
        <f t="shared" si="5"/>
        <v>0</v>
      </c>
      <c r="V25" s="16">
        <f t="shared" si="5"/>
        <v>0</v>
      </c>
      <c r="W25" s="16">
        <f t="shared" si="5"/>
        <v>0</v>
      </c>
      <c r="X25" s="16">
        <f t="shared" si="5"/>
        <v>0</v>
      </c>
      <c r="Y25" s="16">
        <f t="shared" si="5"/>
        <v>0</v>
      </c>
      <c r="Z25" s="16">
        <f t="shared" si="5"/>
        <v>0</v>
      </c>
      <c r="AA25" s="16">
        <f t="shared" si="5"/>
        <v>0</v>
      </c>
      <c r="AB25" s="16">
        <f t="shared" si="5"/>
        <v>0</v>
      </c>
      <c r="AC25" s="16">
        <f t="shared" si="5"/>
        <v>0</v>
      </c>
      <c r="AD25" s="16">
        <f t="shared" si="5"/>
        <v>0</v>
      </c>
      <c r="AE25" s="16">
        <f t="shared" si="5"/>
        <v>0</v>
      </c>
      <c r="AF25" s="16">
        <f t="shared" si="5"/>
        <v>0</v>
      </c>
      <c r="AG25" s="16">
        <f t="shared" si="5"/>
        <v>0</v>
      </c>
      <c r="AH25" s="16">
        <f t="shared" si="5"/>
        <v>0</v>
      </c>
      <c r="AI25" s="16">
        <f t="shared" si="5"/>
        <v>0</v>
      </c>
      <c r="AJ25" s="16">
        <f t="shared" si="5"/>
        <v>0</v>
      </c>
      <c r="AK25" s="16">
        <f t="shared" si="5"/>
        <v>0</v>
      </c>
      <c r="AL25" s="16">
        <f t="shared" si="5"/>
        <v>0</v>
      </c>
      <c r="AM25" s="16">
        <f t="shared" si="5"/>
        <v>0</v>
      </c>
      <c r="AN25" s="16">
        <f t="shared" si="5"/>
        <v>0</v>
      </c>
      <c r="AO25" s="16">
        <f t="shared" si="5"/>
        <v>0</v>
      </c>
      <c r="AP25" s="16">
        <f t="shared" si="5"/>
        <v>0</v>
      </c>
      <c r="AQ25" s="16">
        <f t="shared" si="5"/>
        <v>0</v>
      </c>
      <c r="AR25" s="16">
        <f t="shared" si="5"/>
        <v>0</v>
      </c>
      <c r="AS25" s="16">
        <f t="shared" si="5"/>
        <v>0</v>
      </c>
      <c r="AT25" s="16">
        <f t="shared" si="5"/>
        <v>0</v>
      </c>
      <c r="AU25" s="16">
        <f t="shared" si="5"/>
        <v>0</v>
      </c>
      <c r="AV25" s="16">
        <f t="shared" si="5"/>
        <v>0</v>
      </c>
      <c r="AW25" s="16">
        <f t="shared" si="5"/>
        <v>0</v>
      </c>
      <c r="AX25" s="16">
        <f t="shared" si="5"/>
        <v>0</v>
      </c>
      <c r="AY25" s="16">
        <f t="shared" si="5"/>
        <v>0</v>
      </c>
      <c r="AZ25" s="16">
        <f t="shared" si="5"/>
        <v>0</v>
      </c>
      <c r="BA25" s="16">
        <f t="shared" si="5"/>
        <v>0</v>
      </c>
      <c r="BB25" s="24"/>
      <c r="BD25" s="149"/>
      <c r="BE25" s="86"/>
      <c r="BF25" s="140"/>
      <c r="BG25" s="136"/>
    </row>
    <row r="26" spans="1:59" x14ac:dyDescent="0.3">
      <c r="A26" s="19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25">
        <f>SUM(B26:BA26)</f>
        <v>0</v>
      </c>
      <c r="BD26" s="138" t="s">
        <v>207</v>
      </c>
      <c r="BE26" s="86" t="s">
        <v>222</v>
      </c>
      <c r="BF26" s="140" t="str">
        <f>IF(AC1="SSG", "V", IF(AC1="MT-1", "V", IF(AC1="MT-6", "V", IF(AC1="MT-7", "V", ""))))</f>
        <v/>
      </c>
      <c r="BG26" s="136" t="str">
        <f>IF(AC1="SSG", "S", IF(AC1="MT-1", "S", IF(AC1="MT-4", "S", IF(AC1="MT-5", "S", ""))))</f>
        <v/>
      </c>
    </row>
    <row r="27" spans="1:59" x14ac:dyDescent="0.3">
      <c r="A27" s="20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25">
        <f t="shared" ref="BB27:BB33" si="6">SUM(B27:BA27)</f>
        <v>0</v>
      </c>
      <c r="BD27" s="138"/>
      <c r="BE27" s="86"/>
      <c r="BF27" s="140"/>
      <c r="BG27" s="136"/>
    </row>
    <row r="28" spans="1:59" x14ac:dyDescent="0.3">
      <c r="A28" s="19" t="s">
        <v>38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25">
        <f t="shared" si="6"/>
        <v>0</v>
      </c>
      <c r="BD28" s="138"/>
      <c r="BE28" s="86" t="s">
        <v>223</v>
      </c>
      <c r="BF28" s="140" t="str">
        <f>IF(AC1="MT-2", "V", IF(AC1="MT-3", "V", IF(AC1="MT-6", "V", IF(AC1="MT-7", "V", ""))))</f>
        <v/>
      </c>
      <c r="BG28" s="136" t="str">
        <f>IF(AC1="Mt-1", "S", IF(AC1="Mt-2", "S", IF(AC1="Mt-4", "S", IF(AC1="Mt-5", "S", ""))))</f>
        <v/>
      </c>
    </row>
    <row r="29" spans="1:59" x14ac:dyDescent="0.3">
      <c r="A29" s="21" t="s">
        <v>39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25">
        <f t="shared" si="6"/>
        <v>0</v>
      </c>
      <c r="BD29" s="138"/>
      <c r="BE29" s="86"/>
      <c r="BF29" s="140"/>
      <c r="BG29" s="136"/>
    </row>
    <row r="30" spans="1:59" x14ac:dyDescent="0.3">
      <c r="A30" s="20" t="s">
        <v>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25">
        <f t="shared" si="6"/>
        <v>0</v>
      </c>
      <c r="BD30" s="138"/>
      <c r="BE30" s="86" t="s">
        <v>224</v>
      </c>
      <c r="BF30" s="140" t="str">
        <f>IF(AC1="SSG", "V", IF(AC1="MT-1", "V", IF(AC1="Mt-6", "V", IF(AC1="MT-7", "V", ""))))</f>
        <v/>
      </c>
      <c r="BG30" s="136" t="str">
        <f>IF(AC1="SSg", "S", IF(AC1="Mt-1", "S", IF(AC1="Mt-2", "S", IF(AC1="Mt-3", "S", IF(AC1="MT-4", "S", "")))))</f>
        <v/>
      </c>
    </row>
    <row r="31" spans="1:59" x14ac:dyDescent="0.3">
      <c r="A31" s="20" t="s">
        <v>100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25">
        <f t="shared" si="6"/>
        <v>0</v>
      </c>
      <c r="BD31" s="138"/>
      <c r="BE31" s="86"/>
      <c r="BF31" s="140"/>
      <c r="BG31" s="136"/>
    </row>
    <row r="32" spans="1:59" x14ac:dyDescent="0.3">
      <c r="A32" s="20" t="s">
        <v>91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25">
        <f t="shared" si="6"/>
        <v>0</v>
      </c>
      <c r="BD32" s="138"/>
      <c r="BE32" s="86" t="s">
        <v>225</v>
      </c>
      <c r="BF32" s="140" t="str">
        <f>IF(AC1="SSG", "V", IF(AC1="MT-1", "V", IF(AC1="Mt-6", "V", IF(AC1="MT-7", "V", ""))))</f>
        <v/>
      </c>
      <c r="BG32" s="136" t="str">
        <f>IF(AC1="SSG", "S", IF(AC1="Mt-1", "S", IF(AC1="Mt-4", "S", IF(AC1="MT-5", "S", ""))))</f>
        <v/>
      </c>
    </row>
    <row r="33" spans="1:59" x14ac:dyDescent="0.3">
      <c r="A33" s="20" t="s">
        <v>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25">
        <f t="shared" si="6"/>
        <v>0</v>
      </c>
      <c r="BD33" s="138"/>
      <c r="BE33" s="86"/>
      <c r="BF33" s="140"/>
      <c r="BG33" s="136"/>
    </row>
    <row r="34" spans="1:59" x14ac:dyDescent="0.3">
      <c r="A34" s="18" t="s">
        <v>3</v>
      </c>
      <c r="B34" s="16">
        <f>SUM(B35:B42)</f>
        <v>0</v>
      </c>
      <c r="C34" s="16">
        <f t="shared" ref="C34:BA34" si="7">SUM(C35:C42)</f>
        <v>0</v>
      </c>
      <c r="D34" s="16">
        <f t="shared" si="7"/>
        <v>0</v>
      </c>
      <c r="E34" s="16">
        <f t="shared" si="7"/>
        <v>0</v>
      </c>
      <c r="F34" s="16">
        <f t="shared" si="7"/>
        <v>0</v>
      </c>
      <c r="G34" s="16">
        <f t="shared" si="7"/>
        <v>0</v>
      </c>
      <c r="H34" s="16">
        <f t="shared" si="7"/>
        <v>0</v>
      </c>
      <c r="I34" s="16">
        <f t="shared" si="7"/>
        <v>0</v>
      </c>
      <c r="J34" s="16">
        <f t="shared" si="7"/>
        <v>0</v>
      </c>
      <c r="K34" s="16">
        <f t="shared" si="7"/>
        <v>0</v>
      </c>
      <c r="L34" s="16">
        <f t="shared" si="7"/>
        <v>0</v>
      </c>
      <c r="M34" s="16">
        <f t="shared" si="7"/>
        <v>0</v>
      </c>
      <c r="N34" s="16">
        <f t="shared" si="7"/>
        <v>0</v>
      </c>
      <c r="O34" s="16">
        <f t="shared" si="7"/>
        <v>0</v>
      </c>
      <c r="P34" s="16">
        <f t="shared" si="7"/>
        <v>0</v>
      </c>
      <c r="Q34" s="16">
        <f t="shared" si="7"/>
        <v>0</v>
      </c>
      <c r="R34" s="16">
        <f t="shared" si="7"/>
        <v>0</v>
      </c>
      <c r="S34" s="16">
        <f t="shared" si="7"/>
        <v>0</v>
      </c>
      <c r="T34" s="16">
        <f t="shared" si="7"/>
        <v>0</v>
      </c>
      <c r="U34" s="16">
        <f t="shared" si="7"/>
        <v>0</v>
      </c>
      <c r="V34" s="16">
        <f t="shared" si="7"/>
        <v>0</v>
      </c>
      <c r="W34" s="16">
        <f t="shared" si="7"/>
        <v>0</v>
      </c>
      <c r="X34" s="16">
        <f t="shared" si="7"/>
        <v>0</v>
      </c>
      <c r="Y34" s="16">
        <f t="shared" si="7"/>
        <v>0</v>
      </c>
      <c r="Z34" s="16">
        <f t="shared" si="7"/>
        <v>0</v>
      </c>
      <c r="AA34" s="16">
        <f t="shared" si="7"/>
        <v>0</v>
      </c>
      <c r="AB34" s="16">
        <f t="shared" si="7"/>
        <v>0</v>
      </c>
      <c r="AC34" s="16">
        <f t="shared" si="7"/>
        <v>0</v>
      </c>
      <c r="AD34" s="16">
        <f t="shared" si="7"/>
        <v>0</v>
      </c>
      <c r="AE34" s="16">
        <f t="shared" si="7"/>
        <v>0</v>
      </c>
      <c r="AF34" s="16">
        <f t="shared" si="7"/>
        <v>0</v>
      </c>
      <c r="AG34" s="16">
        <f t="shared" si="7"/>
        <v>0</v>
      </c>
      <c r="AH34" s="16">
        <f t="shared" si="7"/>
        <v>0</v>
      </c>
      <c r="AI34" s="16">
        <f t="shared" si="7"/>
        <v>0</v>
      </c>
      <c r="AJ34" s="16">
        <f t="shared" si="7"/>
        <v>0</v>
      </c>
      <c r="AK34" s="16">
        <f t="shared" si="7"/>
        <v>0</v>
      </c>
      <c r="AL34" s="16">
        <f t="shared" si="7"/>
        <v>0</v>
      </c>
      <c r="AM34" s="16">
        <f t="shared" si="7"/>
        <v>0</v>
      </c>
      <c r="AN34" s="16">
        <f t="shared" si="7"/>
        <v>0</v>
      </c>
      <c r="AO34" s="16">
        <f t="shared" si="7"/>
        <v>0</v>
      </c>
      <c r="AP34" s="16">
        <f t="shared" si="7"/>
        <v>0</v>
      </c>
      <c r="AQ34" s="16">
        <f t="shared" si="7"/>
        <v>0</v>
      </c>
      <c r="AR34" s="16">
        <f t="shared" si="7"/>
        <v>0</v>
      </c>
      <c r="AS34" s="16">
        <f t="shared" si="7"/>
        <v>0</v>
      </c>
      <c r="AT34" s="16">
        <f t="shared" si="7"/>
        <v>0</v>
      </c>
      <c r="AU34" s="16">
        <f t="shared" si="7"/>
        <v>0</v>
      </c>
      <c r="AV34" s="16">
        <f t="shared" si="7"/>
        <v>0</v>
      </c>
      <c r="AW34" s="16">
        <f t="shared" si="7"/>
        <v>0</v>
      </c>
      <c r="AX34" s="16">
        <f t="shared" si="7"/>
        <v>0</v>
      </c>
      <c r="AY34" s="16">
        <f t="shared" si="7"/>
        <v>0</v>
      </c>
      <c r="AZ34" s="16">
        <f t="shared" si="7"/>
        <v>0</v>
      </c>
      <c r="BA34" s="16">
        <f t="shared" si="7"/>
        <v>0</v>
      </c>
      <c r="BB34" s="24"/>
      <c r="BD34" s="138"/>
      <c r="BE34" s="86" t="s">
        <v>226</v>
      </c>
      <c r="BF34" s="140" t="str">
        <f>IF(AC1="SSG", "V", IF(AC1="MT-1", "V", IF(AC1="MT-4", "V", IF(AC1="MT-5", "V", ""))))</f>
        <v/>
      </c>
      <c r="BG34" s="136" t="str">
        <f>IF(AC1="SSG", "S", IF(AC1="MT-1", "S", IF(AC1="MT-2", "S", IF(AC1="MT-3", "S", IF(AC1="MT-4", "S", IF(AC1="MT-5", "S", IF(AC1="MT-6", "S", IF(AC1="MT-7", "S", IF(AC1="SMP-1", "S", IF(AC1="SMP-2","S", ""))))))))))</f>
        <v/>
      </c>
    </row>
    <row r="35" spans="1:59" ht="15" thickBot="1" x14ac:dyDescent="0.35">
      <c r="A35" s="19" t="s">
        <v>14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25">
        <f>SUM(B35:BA35)</f>
        <v>0</v>
      </c>
      <c r="BD35" s="139"/>
      <c r="BE35" s="89"/>
      <c r="BF35" s="141"/>
      <c r="BG35" s="137"/>
    </row>
    <row r="36" spans="1:59" x14ac:dyDescent="0.3">
      <c r="A36" s="20" t="s">
        <v>15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25">
        <f t="shared" ref="BB36:BB42" si="8">SUM(B36:BA36)</f>
        <v>0</v>
      </c>
    </row>
    <row r="37" spans="1:59" ht="15" thickBot="1" x14ac:dyDescent="0.35">
      <c r="A37" s="19" t="s">
        <v>38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25">
        <f t="shared" si="8"/>
        <v>0</v>
      </c>
    </row>
    <row r="38" spans="1:59" x14ac:dyDescent="0.3">
      <c r="A38" s="21" t="s">
        <v>39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25">
        <f t="shared" si="8"/>
        <v>0</v>
      </c>
      <c r="BD38" s="181" t="s">
        <v>274</v>
      </c>
      <c r="BE38" s="182"/>
      <c r="BF38" s="182"/>
      <c r="BG38" s="183"/>
    </row>
    <row r="39" spans="1:59" x14ac:dyDescent="0.3">
      <c r="A39" s="20" t="s">
        <v>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25">
        <f t="shared" si="8"/>
        <v>0</v>
      </c>
      <c r="BD39" s="172" t="s">
        <v>345</v>
      </c>
      <c r="BE39" s="173"/>
      <c r="BF39" s="173"/>
      <c r="BG39" s="174"/>
    </row>
    <row r="40" spans="1:59" x14ac:dyDescent="0.3">
      <c r="A40" s="20" t="s">
        <v>100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25">
        <f t="shared" si="8"/>
        <v>0</v>
      </c>
      <c r="BD40" s="175"/>
      <c r="BE40" s="173"/>
      <c r="BF40" s="173"/>
      <c r="BG40" s="174"/>
    </row>
    <row r="41" spans="1:59" x14ac:dyDescent="0.3">
      <c r="A41" s="20" t="s">
        <v>91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25">
        <f t="shared" si="8"/>
        <v>0</v>
      </c>
      <c r="BD41" s="94" t="str">
        <f>IF(AND(B1="Badmintons",AC1="SSG"), '!DATI_NEDZĒST!'!B32, IF(AND(B1="Badmintons",AC1="MT-1"),'!DATI_NEDZĒST!'!B33,IF(AND(B1="Badmintons",AC1="MT-2"),'!DATI_NEDZĒST!'!B34,IF(AND(B1="Badmintons",AC1="MT-3"),'!DATI_NEDZĒST!'!B35,IF(AND(B1="Badmintons",AC1="MT-4"),'!DATI_NEDZĒST!'!B36,IF(AND(B1="Badmintons",AC1="MT-5"),'!DATI_NEDZĒST!'!B37,IF(AND(B1="Badmintons",AC1="MT-6"),'!DATI_NEDZĒST!'!B38,IF(AND(B1="Badmintons",AC1="MT-7"),'!DATI_NEDZĒST!'!B39,IF(AND(B1="Badmintons",AC1="SMP-1"),'!DATI_NEDZĒST!'!B40,IF(AND(B1="Badmintons",AC1="SMP-2"),'!DATI_NEDZĒST!'!B41,IF(AND(B1="Badmintons",AC1="SMP-3"),'!DATI_NEDZĒST!'!B42,IF(AND(B1="Badmintons",AC1="ASM"),'!DATI_NEDZĒST!'!B43,IF(AND(B1="Basketbols",AC1="SSG"),'!DATI_NEDZĒST!'!B45,IF(AND(B1="Basketbols",AC1="MT-1"),'!DATI_NEDZĒST!'!B46,IF(AND(B1="Basketbols",AC1="MT-2"),'!DATI_NEDZĒST!'!B47,IF(AND(B1="Basketbols",AC1="MT-3"),'!DATI_NEDZĒST!'!B48,IF(AND(B1="Basketbols",AC1="MT-4"),'!DATI_NEDZĒST!'!B49,IF(AND(B1="Basketbols",AC1="MT-5"),'!DATI_NEDZĒST!'!B50,IF(AND(B1="Basketbols",AC1="MT-6"),'!DATI_NEDZĒST!'!B51,IF(AND(B1="Basketbols",AC1="MT-7"),'!DATI_NEDZĒST!'!B52,IF(AND(B1="Basketbols",AC1="SMP-1"),'!DATI_NEDZĒST!'!B53,IF(AND(B1="Basketbols",AC1="SMP-2"),'!DATI_NEDZĒST!'!B54,IF(AND(B1="Basketbols",AC1="SMP-3"),'!DATI_NEDZĒST!'!B55,IF(AND(B1="Basketbols",AC1="ASM"),'!DATI_NEDZĒST!'!B56,IF(AND(B1="Basketbols 3x3",AC1="SMP-1"),'!DATI_NEDZĒST!'!B58,IF(AND(B1="Basketbols 3x3",AC1="SMP-2"),'!DATI_NEDZĒST!'!B59,IF(AND(B1="Basketbols 3x3",AC1="SMP-3"),'!DATI_NEDZĒST!'!B60,IF(AND(B1="Basketbols 3x3",AC1="ASM"),'!DATI_NEDZĒST!'!B61,IF(AND(B1="Dambrete",AC1="SSG"),'!DATI_NEDZĒST!'!B63,IF(AND(B1="Dambrete",AC1="MT-1"),'!DATI_NEDZĒST!'!B64,IF(AND(B1="Dambrete",AC1="MT-2"),'!DATI_NEDZĒST!'!B65,IF(AND(B1="Dambrete",AC1="MT-3"),'!DATI_NEDZĒST!'!B66,IF(AND(B1="Dambrete",AC1="MT-4"),'!DATI_NEDZĒST!'!B67,IF(AND(B1="Dambrete",AC1="MT-5"),'!DATI_NEDZĒST!'!B68,IF(AND(B1="Dambrete",AC1="MT-6"),'!DATI_NEDZĒST!'!B69,IF(AND(B1="Dambrete",AC1="MT-7"),'!DATI_NEDZĒST!'!B70,IF(AND(B1="Dambrete",AC1="SMP-1"),'!DATI_NEDZĒST!'!B71,IF(AND(B1="Dambrete",AC1="SMP-2"),'!DATI_NEDZĒST!'!B72,IF(AND(B1="Dambrete",AC1="SMP-3"),'!DATI_NEDZĒST!'!B73,IF(AND(B1="Dambrete",AC1="ASM"),'!DATI_NEDZĒST!'!B74,IF(AND(B1="Distanču slēpošana",AC1="SSG"),'!DATI_NEDZĒST!'!B76,IF(AND(B1="Distanču slēpošana",AC1="MT-1"),'!DATI_NEDZĒST!'!B77,IF(AND(B1="Distanču slēpošana",AC1="MT-2"),'!DATI_NEDZĒST!'!B78,IF(AND(B1="Distanču slēpošana",AC1="MT-3"),'!DATI_NEDZĒST!'!B79,IF(AND(B1="Distanču slēpošana",AC1="MT-4"),'!DATI_NEDZĒST!'!B80,IF(AND(B1="Distanču slēpošana",AC1="MT-5"),'!DATI_NEDZĒST!'!B81,IF(AND(B1="Distanču slēpošana",AC1="MT-6"),'!DATI_NEDZĒST!'!B82,IF(AND(B1="Distanču slēpošana",AC1="MT-7"),'!DATI_NEDZĒST!'!B83,IF(AND(B1="Distanču slēpošana",AC1="SMP-1"),'!DATI_NEDZĒST!'!B84,IF(AND(B1="Distanču slēpošana",AC1="SMP-2"),'!DATI_NEDZĒST!'!B85,IF(AND(B1="Distanču slēpošana",AC1="SMP-3"),'!DATI_NEDZĒST!'!B86,IF(AND(B1="Distanču slēpošana",AC1="ASM"),'!DATI_NEDZĒST!'!B87,""))))))))))))))))))))))))))))))))))))))))))))))))))))</f>
        <v/>
      </c>
      <c r="BE41" s="176"/>
      <c r="BF41" s="176"/>
      <c r="BG41" s="177"/>
    </row>
    <row r="42" spans="1:59" x14ac:dyDescent="0.3">
      <c r="A42" s="20" t="s">
        <v>8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25">
        <f t="shared" si="8"/>
        <v>0</v>
      </c>
      <c r="BD42" s="100"/>
      <c r="BE42" s="101"/>
      <c r="BF42" s="101"/>
      <c r="BG42" s="102"/>
    </row>
    <row r="43" spans="1:59" x14ac:dyDescent="0.3">
      <c r="A43" s="18" t="s">
        <v>4</v>
      </c>
      <c r="B43" s="16">
        <f>SUM(B44:B51)</f>
        <v>0</v>
      </c>
      <c r="C43" s="16">
        <f t="shared" ref="C43:BA43" si="9">SUM(C44:C51)</f>
        <v>0</v>
      </c>
      <c r="D43" s="16">
        <f t="shared" si="9"/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  <c r="O43" s="16">
        <f t="shared" si="9"/>
        <v>0</v>
      </c>
      <c r="P43" s="16">
        <f t="shared" si="9"/>
        <v>0</v>
      </c>
      <c r="Q43" s="16">
        <f t="shared" si="9"/>
        <v>0</v>
      </c>
      <c r="R43" s="16">
        <f t="shared" si="9"/>
        <v>0</v>
      </c>
      <c r="S43" s="16">
        <f t="shared" si="9"/>
        <v>0</v>
      </c>
      <c r="T43" s="16">
        <f t="shared" si="9"/>
        <v>0</v>
      </c>
      <c r="U43" s="16">
        <f t="shared" si="9"/>
        <v>0</v>
      </c>
      <c r="V43" s="16">
        <f t="shared" si="9"/>
        <v>0</v>
      </c>
      <c r="W43" s="16">
        <f t="shared" si="9"/>
        <v>0</v>
      </c>
      <c r="X43" s="16">
        <f t="shared" si="9"/>
        <v>0</v>
      </c>
      <c r="Y43" s="16">
        <f t="shared" si="9"/>
        <v>0</v>
      </c>
      <c r="Z43" s="16">
        <f t="shared" si="9"/>
        <v>0</v>
      </c>
      <c r="AA43" s="16">
        <f t="shared" si="9"/>
        <v>0</v>
      </c>
      <c r="AB43" s="16">
        <f t="shared" si="9"/>
        <v>0</v>
      </c>
      <c r="AC43" s="16">
        <f t="shared" si="9"/>
        <v>0</v>
      </c>
      <c r="AD43" s="16">
        <f t="shared" si="9"/>
        <v>0</v>
      </c>
      <c r="AE43" s="16">
        <f t="shared" si="9"/>
        <v>0</v>
      </c>
      <c r="AF43" s="16">
        <f t="shared" si="9"/>
        <v>0</v>
      </c>
      <c r="AG43" s="16">
        <f t="shared" si="9"/>
        <v>0</v>
      </c>
      <c r="AH43" s="16">
        <f t="shared" si="9"/>
        <v>0</v>
      </c>
      <c r="AI43" s="16">
        <f t="shared" si="9"/>
        <v>0</v>
      </c>
      <c r="AJ43" s="16">
        <f t="shared" si="9"/>
        <v>0</v>
      </c>
      <c r="AK43" s="16">
        <f t="shared" si="9"/>
        <v>0</v>
      </c>
      <c r="AL43" s="16">
        <f t="shared" si="9"/>
        <v>0</v>
      </c>
      <c r="AM43" s="16">
        <f t="shared" si="9"/>
        <v>0</v>
      </c>
      <c r="AN43" s="16">
        <f t="shared" si="9"/>
        <v>0</v>
      </c>
      <c r="AO43" s="16">
        <f t="shared" si="9"/>
        <v>0</v>
      </c>
      <c r="AP43" s="16">
        <f t="shared" si="9"/>
        <v>0</v>
      </c>
      <c r="AQ43" s="16">
        <f t="shared" si="9"/>
        <v>0</v>
      </c>
      <c r="AR43" s="16">
        <f t="shared" si="9"/>
        <v>0</v>
      </c>
      <c r="AS43" s="16">
        <f t="shared" si="9"/>
        <v>0</v>
      </c>
      <c r="AT43" s="16">
        <f t="shared" si="9"/>
        <v>0</v>
      </c>
      <c r="AU43" s="16">
        <f t="shared" si="9"/>
        <v>0</v>
      </c>
      <c r="AV43" s="16">
        <f t="shared" si="9"/>
        <v>0</v>
      </c>
      <c r="AW43" s="16">
        <f t="shared" si="9"/>
        <v>0</v>
      </c>
      <c r="AX43" s="16">
        <f t="shared" si="9"/>
        <v>0</v>
      </c>
      <c r="AY43" s="16">
        <f t="shared" si="9"/>
        <v>0</v>
      </c>
      <c r="AZ43" s="16">
        <f t="shared" si="9"/>
        <v>0</v>
      </c>
      <c r="BA43" s="16">
        <f t="shared" si="9"/>
        <v>0</v>
      </c>
      <c r="BB43" s="24"/>
      <c r="BD43" s="100"/>
      <c r="BE43" s="101"/>
      <c r="BF43" s="101"/>
      <c r="BG43" s="102"/>
    </row>
    <row r="44" spans="1:59" x14ac:dyDescent="0.3">
      <c r="A44" s="19" t="s">
        <v>14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25">
        <f>SUM(B44:BA44)</f>
        <v>0</v>
      </c>
      <c r="BD44" s="100"/>
      <c r="BE44" s="101"/>
      <c r="BF44" s="101"/>
      <c r="BG44" s="102"/>
    </row>
    <row r="45" spans="1:59" x14ac:dyDescent="0.3">
      <c r="A45" s="20" t="s">
        <v>15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25">
        <f t="shared" ref="BB45:BB51" si="10">SUM(B45:BA45)</f>
        <v>0</v>
      </c>
      <c r="BD45" s="100"/>
      <c r="BE45" s="101"/>
      <c r="BF45" s="101"/>
      <c r="BG45" s="102"/>
    </row>
    <row r="46" spans="1:59" x14ac:dyDescent="0.3">
      <c r="A46" s="19" t="s">
        <v>38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25">
        <f t="shared" si="10"/>
        <v>0</v>
      </c>
      <c r="BD46" s="100"/>
      <c r="BE46" s="101"/>
      <c r="BF46" s="101"/>
      <c r="BG46" s="102"/>
    </row>
    <row r="47" spans="1:59" x14ac:dyDescent="0.3">
      <c r="A47" s="21" t="s">
        <v>39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25">
        <f t="shared" si="10"/>
        <v>0</v>
      </c>
      <c r="BD47" s="178"/>
      <c r="BE47" s="179"/>
      <c r="BF47" s="179"/>
      <c r="BG47" s="180"/>
    </row>
    <row r="48" spans="1:59" x14ac:dyDescent="0.3">
      <c r="A48" s="20" t="s">
        <v>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25">
        <f t="shared" si="10"/>
        <v>0</v>
      </c>
      <c r="BD48" s="172" t="s">
        <v>346</v>
      </c>
      <c r="BE48" s="173"/>
      <c r="BF48" s="173"/>
      <c r="BG48" s="174"/>
    </row>
    <row r="49" spans="1:59" x14ac:dyDescent="0.3">
      <c r="A49" s="20" t="s">
        <v>100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25">
        <f t="shared" si="10"/>
        <v>0</v>
      </c>
      <c r="BD49" s="175"/>
      <c r="BE49" s="173"/>
      <c r="BF49" s="173"/>
      <c r="BG49" s="174"/>
    </row>
    <row r="50" spans="1:59" x14ac:dyDescent="0.3">
      <c r="A50" s="20" t="s">
        <v>91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25">
        <f t="shared" si="10"/>
        <v>0</v>
      </c>
      <c r="BD50" s="94" t="str">
        <f>IF(AND(B1="Kalnu slēpošana",AC1="SSG"),'!DATI_NEDZĒST!'!B89,IF(AND(B1="Kalnu slēpošana",AC1="MT-1"),'!DATI_NEDZĒST!'!B90,IF(AND(B1="Kalnu slēpošana",AC1="MT-2"),'!DATI_NEDZĒST!'!B91,IF(AND(B1="Kalnu slēpošana",AC1="MT-3"),'!DATI_NEDZĒST!'!B92,IF(AND(B1="Kalnu slēpošana",AC1="MT-4"),'!DATI_NEDZĒST!'!B93,IF(AND(B1="Kalnu slēpošana",AC1="MT-5"),'!DATI_NEDZĒST!'!B94,IF(AND(B1="Kalnu slēpošana",AC1="MT-6"),'!DATI_NEDZĒST!'!B95,IF(AND(B1="Kalnu slēpošana",AC1="MT-7"),'!DATI_NEDZĒST!'!B96,IF(AND(B1="Kalnu slēpošana",AC1="SMP-1"),'!DATI_NEDZĒST!'!B97,IF(AND(B1="Kalnu slēpošana",AC1="SMP-2"),'!DATI_NEDZĒST!'!B98,IF(AND(B1="Kalnu slēpošana",AC1="SMP-3"),'!DATI_NEDZĒST!'!B99,IF(AND(B1="Kalnu slēpošana",AC1="ASM"),'!DATI_NEDZĒST!'!B100,IF(AND(B1="Orientēšanās",AC1="SSG"),'!DATI_NEDZĒST!'!B102,IF(AND(B1="Orientēšanās",AC1="MT-1"),'!DATI_NEDZĒST!'!B103,IF(AND(B1="Orientēšanās",AC1="MT-2"),'!DATI_NEDZĒST!'!B104,IF(AND(B1="Orientēšanās",AC1="MT-3"),'!DATI_NEDZĒST!'!B105,IF(AND(B1="Orientēšanās",AC1="MT-4"),'!DATI_NEDZĒST!'!B106,IF(AND(B1="Orientēšanās",AC1="MT-5"),'!DATI_NEDZĒST!'!B107,IF(AND(B1="Orientēšanās",AC1="MT-6"),'!DATI_NEDZĒST!'!B108,IF(AND(B1="Orientēšanās",AC1="MT-7"),'!DATI_NEDZĒST!'!B109,IF(AND(B1="Orientēšanās",AC1="SMP-1"),'!DATI_NEDZĒST!'!B110,IF(AND(B1="Orientēšanās",AC1="SMP-2"),'!DATI_NEDZĒST!'!B111,IF(AND(B1="Orientēšanās",AC1="SMP-3"),'!DATI_NEDZĒST!'!B112,IF(AND(B1="Orientēšanās",AC1="ASM"),'!DATI_NEDZĒST!'!B113,IF(AND(B1="Peldēšana",AC1="SSG"),'!DATI_NEDZĒST!'!B115,IF(AND(B1="Peldēšana",AC1="MT-1"),'!DATI_NEDZĒST!'!B116,IF(AND(B1="Peldēšana",AC1="MT-2"),'!DATI_NEDZĒST!'!B117,IF(AND(B1="Peldēšana",AC1="MT-3"),'!DATI_NEDZĒST!'!B118,IF(AND(B1="Peldēšana",AC1="MT-4"),'!DATI_NEDZĒST!'!B119,IF(AND(B1="Peldēšana",AC1="MT-5"),'!DATI_NEDZĒST!'!B120,IF(AND(B1="Peldēšana",AC1="MT-6"),'!DATI_NEDZĒST!'!B121,IF(AND(B1="Peldēšana",AC1="MT-7"),'!DATI_NEDZĒST!'!B122,IF(AND(B1="Peldēšana",AC1="SMP-1"),'!DATI_NEDZĒST!'!B123,IF(AND(B1="Peldēšana",AC1="SMP-2"),'!DATI_NEDZĒST!'!B124,IF(AND(B1="Peldēšana",AC1="SMP-3"),'!DATI_NEDZĒST!'!B125,IF(AND(B1="Peldēšana",AC1="ASM"),'!DATI_NEDZĒST!'!B126,IF(AND(B1="Vieglatlētika",AC1="SSG"),'!DATI_NEDZĒST!'!B128,IF(AND(B1="Vieglatlētika",AC1="MT-1"),'!DATI_NEDZĒST!'!B129,IF(AND(B1="Vieglatlētika",AC1="MT-2"),'!DATI_NEDZĒST!'!B130,IF(AND(B1="Vieglatlētika",AC1="MT-3"),'!DATI_NEDZĒST!'!B131,IF(AND(B1="Vieglatlētika",AC1="MT-4"),'!DATI_NEDZĒST!'!B132,IF(AND(B1="Vieglatlētika",AC1="MT-5"),'!DATI_NEDZĒST!'!B133,IF(AND(B1="Vieglatlētika",AC1="MT-6"),'!DATI_NEDZĒST!'!B134,IF(AND(B1="Vieglatlētika",AC1="MT-7"),'!DATI_NEDZĒST!'!B135,IF(AND(B1="Vieglatlētika",AC1="SMP-1"),'!DATI_NEDZĒST!'!B136,IF(AND(B1="Vieglatlētika",AC1="SMP-2"),'!DATI_NEDZĒST!'!B137,IF(AND(B1="Vieglatlētika",AC1="SMP-3"),'!DATI_NEDZĒST!'!B138,IF(AND(B1="Vieglatlētika",AC1="ASM"),'!DATI_NEDZĒST!'!B139,""))))))))))))))))))))))))))))))))))))))))))))))))</f>
        <v/>
      </c>
      <c r="BE50" s="176"/>
      <c r="BF50" s="176"/>
      <c r="BG50" s="177"/>
    </row>
    <row r="51" spans="1:59" x14ac:dyDescent="0.3">
      <c r="A51" s="20" t="s">
        <v>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25">
        <f t="shared" si="10"/>
        <v>0</v>
      </c>
      <c r="BD51" s="100"/>
      <c r="BE51" s="101"/>
      <c r="BF51" s="101"/>
      <c r="BG51" s="102"/>
    </row>
    <row r="52" spans="1:59" x14ac:dyDescent="0.3">
      <c r="A52" s="22" t="s">
        <v>5</v>
      </c>
      <c r="B52" s="239">
        <f>SUM(B53:B60)</f>
        <v>0</v>
      </c>
      <c r="C52" s="239">
        <f t="shared" ref="C52:BA52" si="11">SUM(C53:C60)</f>
        <v>0</v>
      </c>
      <c r="D52" s="239">
        <f t="shared" si="11"/>
        <v>0</v>
      </c>
      <c r="E52" s="239">
        <f t="shared" si="11"/>
        <v>0</v>
      </c>
      <c r="F52" s="239">
        <f t="shared" si="11"/>
        <v>0</v>
      </c>
      <c r="G52" s="239">
        <f t="shared" si="11"/>
        <v>0</v>
      </c>
      <c r="H52" s="239">
        <f t="shared" si="11"/>
        <v>0</v>
      </c>
      <c r="I52" s="239">
        <f t="shared" si="11"/>
        <v>0</v>
      </c>
      <c r="J52" s="239">
        <f t="shared" si="11"/>
        <v>0</v>
      </c>
      <c r="K52" s="239">
        <f t="shared" si="11"/>
        <v>0</v>
      </c>
      <c r="L52" s="239">
        <f t="shared" si="11"/>
        <v>0</v>
      </c>
      <c r="M52" s="239">
        <f t="shared" si="11"/>
        <v>0</v>
      </c>
      <c r="N52" s="239">
        <f t="shared" si="11"/>
        <v>0</v>
      </c>
      <c r="O52" s="239">
        <f t="shared" si="11"/>
        <v>0</v>
      </c>
      <c r="P52" s="239">
        <f t="shared" si="11"/>
        <v>0</v>
      </c>
      <c r="Q52" s="239">
        <f t="shared" si="11"/>
        <v>0</v>
      </c>
      <c r="R52" s="239">
        <f t="shared" si="11"/>
        <v>0</v>
      </c>
      <c r="S52" s="239">
        <f t="shared" si="11"/>
        <v>0</v>
      </c>
      <c r="T52" s="239">
        <f t="shared" si="11"/>
        <v>0</v>
      </c>
      <c r="U52" s="239">
        <f t="shared" si="11"/>
        <v>0</v>
      </c>
      <c r="V52" s="239">
        <f t="shared" si="11"/>
        <v>0</v>
      </c>
      <c r="W52" s="239">
        <f t="shared" si="11"/>
        <v>0</v>
      </c>
      <c r="X52" s="239">
        <f t="shared" si="11"/>
        <v>0</v>
      </c>
      <c r="Y52" s="239">
        <f t="shared" si="11"/>
        <v>0</v>
      </c>
      <c r="Z52" s="239">
        <f t="shared" si="11"/>
        <v>0</v>
      </c>
      <c r="AA52" s="239">
        <f t="shared" si="11"/>
        <v>0</v>
      </c>
      <c r="AB52" s="239">
        <f t="shared" si="11"/>
        <v>0</v>
      </c>
      <c r="AC52" s="239">
        <f t="shared" si="11"/>
        <v>0</v>
      </c>
      <c r="AD52" s="239">
        <f t="shared" si="11"/>
        <v>0</v>
      </c>
      <c r="AE52" s="239">
        <f t="shared" si="11"/>
        <v>0</v>
      </c>
      <c r="AF52" s="239">
        <f t="shared" si="11"/>
        <v>0</v>
      </c>
      <c r="AG52" s="239">
        <f t="shared" si="11"/>
        <v>0</v>
      </c>
      <c r="AH52" s="239">
        <f t="shared" si="11"/>
        <v>0</v>
      </c>
      <c r="AI52" s="239">
        <f t="shared" si="11"/>
        <v>0</v>
      </c>
      <c r="AJ52" s="239">
        <f t="shared" si="11"/>
        <v>0</v>
      </c>
      <c r="AK52" s="239">
        <f t="shared" si="11"/>
        <v>0</v>
      </c>
      <c r="AL52" s="239">
        <f t="shared" si="11"/>
        <v>0</v>
      </c>
      <c r="AM52" s="239">
        <f t="shared" si="11"/>
        <v>0</v>
      </c>
      <c r="AN52" s="239">
        <f t="shared" si="11"/>
        <v>0</v>
      </c>
      <c r="AO52" s="239">
        <f t="shared" si="11"/>
        <v>0</v>
      </c>
      <c r="AP52" s="239">
        <f t="shared" si="11"/>
        <v>0</v>
      </c>
      <c r="AQ52" s="239">
        <f t="shared" si="11"/>
        <v>0</v>
      </c>
      <c r="AR52" s="239">
        <f t="shared" si="11"/>
        <v>0</v>
      </c>
      <c r="AS52" s="239">
        <f t="shared" si="11"/>
        <v>0</v>
      </c>
      <c r="AT52" s="239">
        <f t="shared" si="11"/>
        <v>0</v>
      </c>
      <c r="AU52" s="239">
        <f t="shared" si="11"/>
        <v>0</v>
      </c>
      <c r="AV52" s="239">
        <f t="shared" si="11"/>
        <v>0</v>
      </c>
      <c r="AW52" s="239">
        <f t="shared" si="11"/>
        <v>0</v>
      </c>
      <c r="AX52" s="239">
        <f t="shared" si="11"/>
        <v>0</v>
      </c>
      <c r="AY52" s="239">
        <f t="shared" si="11"/>
        <v>0</v>
      </c>
      <c r="AZ52" s="239">
        <f t="shared" si="11"/>
        <v>0</v>
      </c>
      <c r="BA52" s="239">
        <f t="shared" si="11"/>
        <v>0</v>
      </c>
      <c r="BB52" s="26"/>
      <c r="BD52" s="100"/>
      <c r="BE52" s="101"/>
      <c r="BF52" s="101"/>
      <c r="BG52" s="102"/>
    </row>
    <row r="53" spans="1:59" x14ac:dyDescent="0.3">
      <c r="A53" s="238" t="s">
        <v>14</v>
      </c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5">
        <f t="shared" ref="BB53:BB59" si="12">SUM(B53:BA53)</f>
        <v>0</v>
      </c>
      <c r="BD53" s="100"/>
      <c r="BE53" s="101"/>
      <c r="BF53" s="101"/>
      <c r="BG53" s="102"/>
    </row>
    <row r="54" spans="1:59" x14ac:dyDescent="0.3">
      <c r="A54" s="238" t="s">
        <v>15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5">
        <f t="shared" si="12"/>
        <v>0</v>
      </c>
      <c r="BD54" s="100"/>
      <c r="BE54" s="101"/>
      <c r="BF54" s="101"/>
      <c r="BG54" s="102"/>
    </row>
    <row r="55" spans="1:59" x14ac:dyDescent="0.3">
      <c r="A55" s="238" t="s">
        <v>38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5">
        <f t="shared" si="12"/>
        <v>0</v>
      </c>
      <c r="BD55" s="100"/>
      <c r="BE55" s="101"/>
      <c r="BF55" s="101"/>
      <c r="BG55" s="102"/>
    </row>
    <row r="56" spans="1:59" ht="15" thickBot="1" x14ac:dyDescent="0.35">
      <c r="A56" s="238" t="s">
        <v>39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5">
        <f t="shared" si="12"/>
        <v>0</v>
      </c>
      <c r="BD56" s="97"/>
      <c r="BE56" s="98"/>
      <c r="BF56" s="98"/>
      <c r="BG56" s="99"/>
    </row>
    <row r="57" spans="1:59" x14ac:dyDescent="0.3">
      <c r="A57" s="238" t="s">
        <v>7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5">
        <f t="shared" si="12"/>
        <v>0</v>
      </c>
      <c r="BD57" s="45"/>
      <c r="BE57" s="45"/>
      <c r="BF57" s="45"/>
      <c r="BG57" s="45"/>
    </row>
    <row r="58" spans="1:59" x14ac:dyDescent="0.3">
      <c r="A58" s="238" t="s">
        <v>100</v>
      </c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5">
        <f t="shared" si="12"/>
        <v>0</v>
      </c>
      <c r="BD58" s="45"/>
      <c r="BE58" s="45"/>
      <c r="BF58" s="45"/>
      <c r="BG58" s="45"/>
    </row>
    <row r="59" spans="1:59" x14ac:dyDescent="0.3">
      <c r="A59" s="238" t="s">
        <v>91</v>
      </c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5">
        <f t="shared" si="12"/>
        <v>0</v>
      </c>
      <c r="BD59" s="45"/>
      <c r="BE59" s="45"/>
      <c r="BF59" s="45"/>
      <c r="BG59" s="45"/>
    </row>
    <row r="60" spans="1:59" x14ac:dyDescent="0.3">
      <c r="A60" s="23" t="s">
        <v>8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25">
        <f>SUM(B60:BA60)</f>
        <v>0</v>
      </c>
      <c r="BD60" s="45"/>
      <c r="BE60" s="45"/>
      <c r="BF60" s="45"/>
      <c r="BG60" s="45"/>
    </row>
    <row r="61" spans="1:59" x14ac:dyDescent="0.3">
      <c r="A61" s="22" t="s">
        <v>6</v>
      </c>
      <c r="B61" s="158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60"/>
      <c r="BB61" s="26"/>
      <c r="BD61" s="46"/>
      <c r="BE61" s="46"/>
      <c r="BF61" s="46"/>
      <c r="BG61" s="46"/>
    </row>
    <row r="62" spans="1:59" x14ac:dyDescent="0.3">
      <c r="A62" s="23" t="s">
        <v>8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25">
        <f>SUM(B62:BA62)</f>
        <v>0</v>
      </c>
      <c r="BD62" s="46"/>
      <c r="BE62" s="46"/>
      <c r="BF62" s="46"/>
      <c r="BG62" s="46"/>
    </row>
    <row r="63" spans="1:59" x14ac:dyDescent="0.3">
      <c r="A63" s="8" t="s">
        <v>37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8"/>
      <c r="BB63" s="11">
        <f>SUM(B63:BA63)</f>
        <v>0</v>
      </c>
      <c r="BD63" s="46"/>
      <c r="BE63" s="46"/>
      <c r="BF63" s="46"/>
      <c r="BG63" s="46"/>
    </row>
    <row r="64" spans="1:59" x14ac:dyDescent="0.3">
      <c r="A64" s="4" t="s">
        <v>16</v>
      </c>
      <c r="B64" s="7">
        <f>B8+B17+B26+B35+B44+B53</f>
        <v>0</v>
      </c>
      <c r="C64" s="7">
        <f t="shared" ref="C64:BA64" si="13">C8+C17+C26+C35+C44+C53</f>
        <v>0</v>
      </c>
      <c r="D64" s="7">
        <f t="shared" si="13"/>
        <v>0</v>
      </c>
      <c r="E64" s="7">
        <f t="shared" si="13"/>
        <v>0</v>
      </c>
      <c r="F64" s="7">
        <f t="shared" si="13"/>
        <v>0</v>
      </c>
      <c r="G64" s="7">
        <f t="shared" si="13"/>
        <v>0</v>
      </c>
      <c r="H64" s="7">
        <f t="shared" si="13"/>
        <v>0</v>
      </c>
      <c r="I64" s="7">
        <f t="shared" si="13"/>
        <v>0</v>
      </c>
      <c r="J64" s="7">
        <f t="shared" si="13"/>
        <v>0</v>
      </c>
      <c r="K64" s="7">
        <f t="shared" si="13"/>
        <v>0</v>
      </c>
      <c r="L64" s="7">
        <f t="shared" si="13"/>
        <v>0</v>
      </c>
      <c r="M64" s="7">
        <f t="shared" si="13"/>
        <v>0</v>
      </c>
      <c r="N64" s="7">
        <f t="shared" si="13"/>
        <v>0</v>
      </c>
      <c r="O64" s="7">
        <f t="shared" si="13"/>
        <v>0</v>
      </c>
      <c r="P64" s="7">
        <f t="shared" si="13"/>
        <v>0</v>
      </c>
      <c r="Q64" s="7">
        <f t="shared" si="13"/>
        <v>0</v>
      </c>
      <c r="R64" s="7">
        <f t="shared" si="13"/>
        <v>0</v>
      </c>
      <c r="S64" s="7">
        <f t="shared" si="13"/>
        <v>0</v>
      </c>
      <c r="T64" s="7">
        <f t="shared" si="13"/>
        <v>0</v>
      </c>
      <c r="U64" s="7">
        <f t="shared" si="13"/>
        <v>0</v>
      </c>
      <c r="V64" s="7">
        <f t="shared" si="13"/>
        <v>0</v>
      </c>
      <c r="W64" s="7">
        <f t="shared" si="13"/>
        <v>0</v>
      </c>
      <c r="X64" s="7">
        <f t="shared" si="13"/>
        <v>0</v>
      </c>
      <c r="Y64" s="7">
        <f t="shared" si="13"/>
        <v>0</v>
      </c>
      <c r="Z64" s="7">
        <f t="shared" si="13"/>
        <v>0</v>
      </c>
      <c r="AA64" s="7">
        <f t="shared" si="13"/>
        <v>0</v>
      </c>
      <c r="AB64" s="7">
        <f t="shared" si="13"/>
        <v>0</v>
      </c>
      <c r="AC64" s="7">
        <f t="shared" si="13"/>
        <v>0</v>
      </c>
      <c r="AD64" s="7">
        <f t="shared" si="13"/>
        <v>0</v>
      </c>
      <c r="AE64" s="7">
        <f t="shared" si="13"/>
        <v>0</v>
      </c>
      <c r="AF64" s="7">
        <f t="shared" si="13"/>
        <v>0</v>
      </c>
      <c r="AG64" s="7">
        <f t="shared" si="13"/>
        <v>0</v>
      </c>
      <c r="AH64" s="7">
        <f t="shared" si="13"/>
        <v>0</v>
      </c>
      <c r="AI64" s="7">
        <f t="shared" si="13"/>
        <v>0</v>
      </c>
      <c r="AJ64" s="7">
        <f t="shared" si="13"/>
        <v>0</v>
      </c>
      <c r="AK64" s="7">
        <f t="shared" si="13"/>
        <v>0</v>
      </c>
      <c r="AL64" s="7">
        <f t="shared" si="13"/>
        <v>0</v>
      </c>
      <c r="AM64" s="7">
        <f t="shared" si="13"/>
        <v>0</v>
      </c>
      <c r="AN64" s="7">
        <f t="shared" si="13"/>
        <v>0</v>
      </c>
      <c r="AO64" s="7">
        <f t="shared" si="13"/>
        <v>0</v>
      </c>
      <c r="AP64" s="7">
        <f t="shared" si="13"/>
        <v>0</v>
      </c>
      <c r="AQ64" s="7">
        <f t="shared" si="13"/>
        <v>0</v>
      </c>
      <c r="AR64" s="7">
        <f t="shared" si="13"/>
        <v>0</v>
      </c>
      <c r="AS64" s="7">
        <f t="shared" si="13"/>
        <v>0</v>
      </c>
      <c r="AT64" s="7">
        <f t="shared" si="13"/>
        <v>0</v>
      </c>
      <c r="AU64" s="7">
        <f t="shared" si="13"/>
        <v>0</v>
      </c>
      <c r="AV64" s="7">
        <f t="shared" si="13"/>
        <v>0</v>
      </c>
      <c r="AW64" s="7">
        <f t="shared" si="13"/>
        <v>0</v>
      </c>
      <c r="AX64" s="7">
        <f t="shared" si="13"/>
        <v>0</v>
      </c>
      <c r="AY64" s="7">
        <f t="shared" si="13"/>
        <v>0</v>
      </c>
      <c r="AZ64" s="7">
        <f t="shared" si="13"/>
        <v>0</v>
      </c>
      <c r="BA64" s="7">
        <f t="shared" si="13"/>
        <v>0</v>
      </c>
      <c r="BB64" s="29">
        <f>SUM(B64:BA64)</f>
        <v>0</v>
      </c>
      <c r="BD64" s="46"/>
      <c r="BE64" s="46"/>
      <c r="BF64" s="46"/>
      <c r="BG64" s="46"/>
    </row>
    <row r="65" spans="1:59" x14ac:dyDescent="0.3">
      <c r="A65" s="4" t="s">
        <v>17</v>
      </c>
      <c r="B65" s="7">
        <f>B9+B18+B27+B36+B45+B54</f>
        <v>0</v>
      </c>
      <c r="C65" s="7">
        <f t="shared" ref="C65:BA65" si="14">C9+C18+C27+C36+C45+C54</f>
        <v>0</v>
      </c>
      <c r="D65" s="7">
        <f t="shared" si="14"/>
        <v>0</v>
      </c>
      <c r="E65" s="7">
        <f t="shared" si="14"/>
        <v>0</v>
      </c>
      <c r="F65" s="7">
        <f t="shared" si="14"/>
        <v>0</v>
      </c>
      <c r="G65" s="7">
        <f t="shared" si="14"/>
        <v>0</v>
      </c>
      <c r="H65" s="7">
        <f t="shared" si="14"/>
        <v>0</v>
      </c>
      <c r="I65" s="7">
        <f t="shared" si="14"/>
        <v>0</v>
      </c>
      <c r="J65" s="7">
        <f t="shared" si="14"/>
        <v>0</v>
      </c>
      <c r="K65" s="7">
        <f t="shared" si="14"/>
        <v>0</v>
      </c>
      <c r="L65" s="7">
        <f t="shared" si="14"/>
        <v>0</v>
      </c>
      <c r="M65" s="7">
        <f t="shared" si="14"/>
        <v>0</v>
      </c>
      <c r="N65" s="7">
        <f t="shared" si="14"/>
        <v>0</v>
      </c>
      <c r="O65" s="7">
        <f t="shared" si="14"/>
        <v>0</v>
      </c>
      <c r="P65" s="7">
        <f t="shared" si="14"/>
        <v>0</v>
      </c>
      <c r="Q65" s="7">
        <f t="shared" si="14"/>
        <v>0</v>
      </c>
      <c r="R65" s="7">
        <f t="shared" si="14"/>
        <v>0</v>
      </c>
      <c r="S65" s="7">
        <f t="shared" si="14"/>
        <v>0</v>
      </c>
      <c r="T65" s="7">
        <f t="shared" si="14"/>
        <v>0</v>
      </c>
      <c r="U65" s="7">
        <f t="shared" si="14"/>
        <v>0</v>
      </c>
      <c r="V65" s="7">
        <f t="shared" si="14"/>
        <v>0</v>
      </c>
      <c r="W65" s="7">
        <f t="shared" si="14"/>
        <v>0</v>
      </c>
      <c r="X65" s="7">
        <f t="shared" si="14"/>
        <v>0</v>
      </c>
      <c r="Y65" s="7">
        <f t="shared" si="14"/>
        <v>0</v>
      </c>
      <c r="Z65" s="7">
        <f t="shared" si="14"/>
        <v>0</v>
      </c>
      <c r="AA65" s="7">
        <f t="shared" si="14"/>
        <v>0</v>
      </c>
      <c r="AB65" s="7">
        <f t="shared" si="14"/>
        <v>0</v>
      </c>
      <c r="AC65" s="7">
        <f t="shared" si="14"/>
        <v>0</v>
      </c>
      <c r="AD65" s="7">
        <f t="shared" si="14"/>
        <v>0</v>
      </c>
      <c r="AE65" s="7">
        <f t="shared" si="14"/>
        <v>0</v>
      </c>
      <c r="AF65" s="7">
        <f t="shared" si="14"/>
        <v>0</v>
      </c>
      <c r="AG65" s="7">
        <f t="shared" si="14"/>
        <v>0</v>
      </c>
      <c r="AH65" s="7">
        <f t="shared" si="14"/>
        <v>0</v>
      </c>
      <c r="AI65" s="7">
        <f t="shared" si="14"/>
        <v>0</v>
      </c>
      <c r="AJ65" s="7">
        <f t="shared" si="14"/>
        <v>0</v>
      </c>
      <c r="AK65" s="7">
        <f t="shared" si="14"/>
        <v>0</v>
      </c>
      <c r="AL65" s="7">
        <f t="shared" si="14"/>
        <v>0</v>
      </c>
      <c r="AM65" s="7">
        <f t="shared" si="14"/>
        <v>0</v>
      </c>
      <c r="AN65" s="7">
        <f t="shared" si="14"/>
        <v>0</v>
      </c>
      <c r="AO65" s="7">
        <f t="shared" si="14"/>
        <v>0</v>
      </c>
      <c r="AP65" s="7">
        <f t="shared" si="14"/>
        <v>0</v>
      </c>
      <c r="AQ65" s="7">
        <f t="shared" si="14"/>
        <v>0</v>
      </c>
      <c r="AR65" s="7">
        <f t="shared" si="14"/>
        <v>0</v>
      </c>
      <c r="AS65" s="7">
        <f t="shared" si="14"/>
        <v>0</v>
      </c>
      <c r="AT65" s="7">
        <f t="shared" si="14"/>
        <v>0</v>
      </c>
      <c r="AU65" s="7">
        <f t="shared" si="14"/>
        <v>0</v>
      </c>
      <c r="AV65" s="7">
        <f t="shared" si="14"/>
        <v>0</v>
      </c>
      <c r="AW65" s="7">
        <f t="shared" si="14"/>
        <v>0</v>
      </c>
      <c r="AX65" s="7">
        <f t="shared" si="14"/>
        <v>0</v>
      </c>
      <c r="AY65" s="7">
        <f t="shared" si="14"/>
        <v>0</v>
      </c>
      <c r="AZ65" s="7">
        <f t="shared" si="14"/>
        <v>0</v>
      </c>
      <c r="BA65" s="7">
        <f t="shared" si="14"/>
        <v>0</v>
      </c>
      <c r="BB65" s="29">
        <f t="shared" ref="BB65:BB71" si="15">SUM(B65:BA65)</f>
        <v>0</v>
      </c>
      <c r="BD65" s="46"/>
      <c r="BE65" s="46"/>
      <c r="BF65" s="46"/>
      <c r="BG65" s="46"/>
    </row>
    <row r="66" spans="1:59" x14ac:dyDescent="0.3">
      <c r="A66" s="4" t="s">
        <v>41</v>
      </c>
      <c r="B66" s="7">
        <f>B10+B19+B28+B37+B46+B55</f>
        <v>0</v>
      </c>
      <c r="C66" s="7">
        <f t="shared" ref="C66:BA66" si="16">C10+C19+C28+C37+C46+C55</f>
        <v>0</v>
      </c>
      <c r="D66" s="7">
        <f t="shared" si="16"/>
        <v>0</v>
      </c>
      <c r="E66" s="7">
        <f t="shared" si="16"/>
        <v>0</v>
      </c>
      <c r="F66" s="7">
        <f t="shared" si="16"/>
        <v>0</v>
      </c>
      <c r="G66" s="7">
        <f t="shared" si="16"/>
        <v>0</v>
      </c>
      <c r="H66" s="7">
        <f t="shared" si="16"/>
        <v>0</v>
      </c>
      <c r="I66" s="7">
        <f t="shared" si="16"/>
        <v>0</v>
      </c>
      <c r="J66" s="7">
        <f t="shared" si="16"/>
        <v>0</v>
      </c>
      <c r="K66" s="7">
        <f t="shared" si="16"/>
        <v>0</v>
      </c>
      <c r="L66" s="7">
        <f t="shared" si="16"/>
        <v>0</v>
      </c>
      <c r="M66" s="7">
        <f t="shared" si="16"/>
        <v>0</v>
      </c>
      <c r="N66" s="7">
        <f t="shared" si="16"/>
        <v>0</v>
      </c>
      <c r="O66" s="7">
        <f t="shared" si="16"/>
        <v>0</v>
      </c>
      <c r="P66" s="7">
        <f t="shared" si="16"/>
        <v>0</v>
      </c>
      <c r="Q66" s="7">
        <f t="shared" si="16"/>
        <v>0</v>
      </c>
      <c r="R66" s="7">
        <f t="shared" si="16"/>
        <v>0</v>
      </c>
      <c r="S66" s="7">
        <f t="shared" si="16"/>
        <v>0</v>
      </c>
      <c r="T66" s="7">
        <f t="shared" si="16"/>
        <v>0</v>
      </c>
      <c r="U66" s="7">
        <f t="shared" si="16"/>
        <v>0</v>
      </c>
      <c r="V66" s="7">
        <f t="shared" si="16"/>
        <v>0</v>
      </c>
      <c r="W66" s="7">
        <f t="shared" si="16"/>
        <v>0</v>
      </c>
      <c r="X66" s="7">
        <f t="shared" si="16"/>
        <v>0</v>
      </c>
      <c r="Y66" s="7">
        <f t="shared" si="16"/>
        <v>0</v>
      </c>
      <c r="Z66" s="7">
        <f t="shared" si="16"/>
        <v>0</v>
      </c>
      <c r="AA66" s="7">
        <f t="shared" si="16"/>
        <v>0</v>
      </c>
      <c r="AB66" s="7">
        <f t="shared" si="16"/>
        <v>0</v>
      </c>
      <c r="AC66" s="7">
        <f t="shared" si="16"/>
        <v>0</v>
      </c>
      <c r="AD66" s="7">
        <f t="shared" si="16"/>
        <v>0</v>
      </c>
      <c r="AE66" s="7">
        <f t="shared" si="16"/>
        <v>0</v>
      </c>
      <c r="AF66" s="7">
        <f t="shared" si="16"/>
        <v>0</v>
      </c>
      <c r="AG66" s="7">
        <f t="shared" si="16"/>
        <v>0</v>
      </c>
      <c r="AH66" s="7">
        <f t="shared" si="16"/>
        <v>0</v>
      </c>
      <c r="AI66" s="7">
        <f t="shared" si="16"/>
        <v>0</v>
      </c>
      <c r="AJ66" s="7">
        <f t="shared" si="16"/>
        <v>0</v>
      </c>
      <c r="AK66" s="7">
        <f t="shared" si="16"/>
        <v>0</v>
      </c>
      <c r="AL66" s="7">
        <f t="shared" si="16"/>
        <v>0</v>
      </c>
      <c r="AM66" s="7">
        <f t="shared" si="16"/>
        <v>0</v>
      </c>
      <c r="AN66" s="7">
        <f t="shared" si="16"/>
        <v>0</v>
      </c>
      <c r="AO66" s="7">
        <f t="shared" si="16"/>
        <v>0</v>
      </c>
      <c r="AP66" s="7">
        <f t="shared" si="16"/>
        <v>0</v>
      </c>
      <c r="AQ66" s="7">
        <f t="shared" si="16"/>
        <v>0</v>
      </c>
      <c r="AR66" s="7">
        <f t="shared" si="16"/>
        <v>0</v>
      </c>
      <c r="AS66" s="7">
        <f t="shared" si="16"/>
        <v>0</v>
      </c>
      <c r="AT66" s="7">
        <f t="shared" si="16"/>
        <v>0</v>
      </c>
      <c r="AU66" s="7">
        <f t="shared" si="16"/>
        <v>0</v>
      </c>
      <c r="AV66" s="7">
        <f t="shared" si="16"/>
        <v>0</v>
      </c>
      <c r="AW66" s="7">
        <f t="shared" si="16"/>
        <v>0</v>
      </c>
      <c r="AX66" s="7">
        <f t="shared" si="16"/>
        <v>0</v>
      </c>
      <c r="AY66" s="7">
        <f t="shared" si="16"/>
        <v>0</v>
      </c>
      <c r="AZ66" s="7">
        <f t="shared" si="16"/>
        <v>0</v>
      </c>
      <c r="BA66" s="7">
        <f t="shared" si="16"/>
        <v>0</v>
      </c>
      <c r="BB66" s="29">
        <f t="shared" si="15"/>
        <v>0</v>
      </c>
      <c r="BD66" s="46"/>
      <c r="BE66" s="46"/>
      <c r="BF66" s="46"/>
      <c r="BG66" s="46"/>
    </row>
    <row r="67" spans="1:59" x14ac:dyDescent="0.3">
      <c r="A67" s="4" t="s">
        <v>40</v>
      </c>
      <c r="B67" s="7">
        <f>B11+B20+B29+B38+B47+B56</f>
        <v>0</v>
      </c>
      <c r="C67" s="7">
        <f t="shared" ref="C67:BA67" si="17">C11+C20+C29+C38+C47+C56</f>
        <v>0</v>
      </c>
      <c r="D67" s="7">
        <f t="shared" si="17"/>
        <v>0</v>
      </c>
      <c r="E67" s="7">
        <f t="shared" si="17"/>
        <v>0</v>
      </c>
      <c r="F67" s="7">
        <f t="shared" si="17"/>
        <v>0</v>
      </c>
      <c r="G67" s="7">
        <f t="shared" si="17"/>
        <v>0</v>
      </c>
      <c r="H67" s="7">
        <f t="shared" si="17"/>
        <v>0</v>
      </c>
      <c r="I67" s="7">
        <f t="shared" si="17"/>
        <v>0</v>
      </c>
      <c r="J67" s="7">
        <f t="shared" si="17"/>
        <v>0</v>
      </c>
      <c r="K67" s="7">
        <f t="shared" si="17"/>
        <v>0</v>
      </c>
      <c r="L67" s="7">
        <f t="shared" si="17"/>
        <v>0</v>
      </c>
      <c r="M67" s="7">
        <f t="shared" si="17"/>
        <v>0</v>
      </c>
      <c r="N67" s="7">
        <f t="shared" si="17"/>
        <v>0</v>
      </c>
      <c r="O67" s="7">
        <f t="shared" si="17"/>
        <v>0</v>
      </c>
      <c r="P67" s="7">
        <f t="shared" si="17"/>
        <v>0</v>
      </c>
      <c r="Q67" s="7">
        <f t="shared" si="17"/>
        <v>0</v>
      </c>
      <c r="R67" s="7">
        <f t="shared" si="17"/>
        <v>0</v>
      </c>
      <c r="S67" s="7">
        <f t="shared" si="17"/>
        <v>0</v>
      </c>
      <c r="T67" s="7">
        <f t="shared" si="17"/>
        <v>0</v>
      </c>
      <c r="U67" s="7">
        <f t="shared" si="17"/>
        <v>0</v>
      </c>
      <c r="V67" s="7">
        <f t="shared" si="17"/>
        <v>0</v>
      </c>
      <c r="W67" s="7">
        <f t="shared" si="17"/>
        <v>0</v>
      </c>
      <c r="X67" s="7">
        <f t="shared" si="17"/>
        <v>0</v>
      </c>
      <c r="Y67" s="7">
        <f t="shared" si="17"/>
        <v>0</v>
      </c>
      <c r="Z67" s="7">
        <f t="shared" si="17"/>
        <v>0</v>
      </c>
      <c r="AA67" s="7">
        <f t="shared" si="17"/>
        <v>0</v>
      </c>
      <c r="AB67" s="7">
        <f t="shared" si="17"/>
        <v>0</v>
      </c>
      <c r="AC67" s="7">
        <f t="shared" si="17"/>
        <v>0</v>
      </c>
      <c r="AD67" s="7">
        <f t="shared" si="17"/>
        <v>0</v>
      </c>
      <c r="AE67" s="7">
        <f t="shared" si="17"/>
        <v>0</v>
      </c>
      <c r="AF67" s="7">
        <f t="shared" si="17"/>
        <v>0</v>
      </c>
      <c r="AG67" s="7">
        <f t="shared" si="17"/>
        <v>0</v>
      </c>
      <c r="AH67" s="7">
        <f t="shared" si="17"/>
        <v>0</v>
      </c>
      <c r="AI67" s="7">
        <f t="shared" si="17"/>
        <v>0</v>
      </c>
      <c r="AJ67" s="7">
        <f t="shared" si="17"/>
        <v>0</v>
      </c>
      <c r="AK67" s="7">
        <f t="shared" si="17"/>
        <v>0</v>
      </c>
      <c r="AL67" s="7">
        <f t="shared" si="17"/>
        <v>0</v>
      </c>
      <c r="AM67" s="7">
        <f t="shared" si="17"/>
        <v>0</v>
      </c>
      <c r="AN67" s="7">
        <f t="shared" si="17"/>
        <v>0</v>
      </c>
      <c r="AO67" s="7">
        <f t="shared" si="17"/>
        <v>0</v>
      </c>
      <c r="AP67" s="7">
        <f t="shared" si="17"/>
        <v>0</v>
      </c>
      <c r="AQ67" s="7">
        <f t="shared" si="17"/>
        <v>0</v>
      </c>
      <c r="AR67" s="7">
        <f t="shared" si="17"/>
        <v>0</v>
      </c>
      <c r="AS67" s="7">
        <f t="shared" si="17"/>
        <v>0</v>
      </c>
      <c r="AT67" s="7">
        <f t="shared" si="17"/>
        <v>0</v>
      </c>
      <c r="AU67" s="7">
        <f t="shared" si="17"/>
        <v>0</v>
      </c>
      <c r="AV67" s="7">
        <f t="shared" si="17"/>
        <v>0</v>
      </c>
      <c r="AW67" s="7">
        <f t="shared" si="17"/>
        <v>0</v>
      </c>
      <c r="AX67" s="7">
        <f t="shared" si="17"/>
        <v>0</v>
      </c>
      <c r="AY67" s="7">
        <f t="shared" si="17"/>
        <v>0</v>
      </c>
      <c r="AZ67" s="7">
        <f t="shared" si="17"/>
        <v>0</v>
      </c>
      <c r="BA67" s="7">
        <f t="shared" si="17"/>
        <v>0</v>
      </c>
      <c r="BB67" s="29">
        <f t="shared" si="15"/>
        <v>0</v>
      </c>
      <c r="BD67" s="46"/>
      <c r="BE67" s="46"/>
      <c r="BF67" s="46"/>
      <c r="BG67" s="46"/>
    </row>
    <row r="68" spans="1:59" x14ac:dyDescent="0.3">
      <c r="A68" s="4" t="s">
        <v>18</v>
      </c>
      <c r="B68" s="7">
        <f>B12+B21+B30+B39+B48+B57</f>
        <v>0</v>
      </c>
      <c r="C68" s="7">
        <f t="shared" ref="C68:BA68" si="18">C12+C21+C30+C39+C48+C57</f>
        <v>0</v>
      </c>
      <c r="D68" s="7">
        <f t="shared" si="18"/>
        <v>0</v>
      </c>
      <c r="E68" s="7">
        <f t="shared" si="18"/>
        <v>0</v>
      </c>
      <c r="F68" s="7">
        <f t="shared" si="18"/>
        <v>0</v>
      </c>
      <c r="G68" s="7">
        <f t="shared" si="18"/>
        <v>0</v>
      </c>
      <c r="H68" s="7">
        <f t="shared" si="18"/>
        <v>0</v>
      </c>
      <c r="I68" s="7">
        <f t="shared" si="18"/>
        <v>0</v>
      </c>
      <c r="J68" s="7">
        <f t="shared" si="18"/>
        <v>0</v>
      </c>
      <c r="K68" s="7">
        <f t="shared" si="18"/>
        <v>0</v>
      </c>
      <c r="L68" s="7">
        <f t="shared" si="18"/>
        <v>0</v>
      </c>
      <c r="M68" s="7">
        <f t="shared" si="18"/>
        <v>0</v>
      </c>
      <c r="N68" s="7">
        <f t="shared" si="18"/>
        <v>0</v>
      </c>
      <c r="O68" s="7">
        <f t="shared" si="18"/>
        <v>0</v>
      </c>
      <c r="P68" s="7">
        <f t="shared" si="18"/>
        <v>0</v>
      </c>
      <c r="Q68" s="7">
        <f t="shared" si="18"/>
        <v>0</v>
      </c>
      <c r="R68" s="7">
        <f t="shared" si="18"/>
        <v>0</v>
      </c>
      <c r="S68" s="7">
        <f t="shared" si="18"/>
        <v>0</v>
      </c>
      <c r="T68" s="7">
        <f t="shared" si="18"/>
        <v>0</v>
      </c>
      <c r="U68" s="7">
        <f t="shared" si="18"/>
        <v>0</v>
      </c>
      <c r="V68" s="7">
        <f t="shared" si="18"/>
        <v>0</v>
      </c>
      <c r="W68" s="7">
        <f t="shared" si="18"/>
        <v>0</v>
      </c>
      <c r="X68" s="7">
        <f t="shared" si="18"/>
        <v>0</v>
      </c>
      <c r="Y68" s="7">
        <f t="shared" si="18"/>
        <v>0</v>
      </c>
      <c r="Z68" s="7">
        <f t="shared" si="18"/>
        <v>0</v>
      </c>
      <c r="AA68" s="7">
        <f t="shared" si="18"/>
        <v>0</v>
      </c>
      <c r="AB68" s="7">
        <f t="shared" si="18"/>
        <v>0</v>
      </c>
      <c r="AC68" s="7">
        <f t="shared" si="18"/>
        <v>0</v>
      </c>
      <c r="AD68" s="7">
        <f t="shared" si="18"/>
        <v>0</v>
      </c>
      <c r="AE68" s="7">
        <f t="shared" si="18"/>
        <v>0</v>
      </c>
      <c r="AF68" s="7">
        <f t="shared" si="18"/>
        <v>0</v>
      </c>
      <c r="AG68" s="7">
        <f t="shared" si="18"/>
        <v>0</v>
      </c>
      <c r="AH68" s="7">
        <f t="shared" si="18"/>
        <v>0</v>
      </c>
      <c r="AI68" s="7">
        <f t="shared" si="18"/>
        <v>0</v>
      </c>
      <c r="AJ68" s="7">
        <f t="shared" si="18"/>
        <v>0</v>
      </c>
      <c r="AK68" s="7">
        <f t="shared" si="18"/>
        <v>0</v>
      </c>
      <c r="AL68" s="7">
        <f t="shared" si="18"/>
        <v>0</v>
      </c>
      <c r="AM68" s="7">
        <f t="shared" si="18"/>
        <v>0</v>
      </c>
      <c r="AN68" s="7">
        <f t="shared" si="18"/>
        <v>0</v>
      </c>
      <c r="AO68" s="7">
        <f t="shared" si="18"/>
        <v>0</v>
      </c>
      <c r="AP68" s="7">
        <f t="shared" si="18"/>
        <v>0</v>
      </c>
      <c r="AQ68" s="7">
        <f t="shared" si="18"/>
        <v>0</v>
      </c>
      <c r="AR68" s="7">
        <f t="shared" si="18"/>
        <v>0</v>
      </c>
      <c r="AS68" s="7">
        <f t="shared" si="18"/>
        <v>0</v>
      </c>
      <c r="AT68" s="7">
        <f>AT12+AT21+AT30+AT39+AT48+AT57</f>
        <v>0</v>
      </c>
      <c r="AU68" s="7">
        <f t="shared" si="18"/>
        <v>0</v>
      </c>
      <c r="AV68" s="7">
        <f t="shared" si="18"/>
        <v>0</v>
      </c>
      <c r="AW68" s="7">
        <f t="shared" si="18"/>
        <v>0</v>
      </c>
      <c r="AX68" s="7">
        <f t="shared" si="18"/>
        <v>0</v>
      </c>
      <c r="AY68" s="7">
        <f t="shared" si="18"/>
        <v>0</v>
      </c>
      <c r="AZ68" s="7">
        <f t="shared" si="18"/>
        <v>0</v>
      </c>
      <c r="BA68" s="7">
        <f t="shared" si="18"/>
        <v>0</v>
      </c>
      <c r="BB68" s="29">
        <f t="shared" si="15"/>
        <v>0</v>
      </c>
      <c r="BD68" s="46"/>
      <c r="BE68" s="46"/>
      <c r="BF68" s="46"/>
      <c r="BG68" s="46"/>
    </row>
    <row r="69" spans="1:59" x14ac:dyDescent="0.3">
      <c r="A69" s="4" t="s">
        <v>101</v>
      </c>
      <c r="B69" s="7">
        <f>B13+B22+B31+B40+B49+B58</f>
        <v>0</v>
      </c>
      <c r="C69" s="7">
        <f t="shared" ref="C69:BA69" si="19">C13+C22+C31+C40+C49+C58</f>
        <v>0</v>
      </c>
      <c r="D69" s="7">
        <f t="shared" si="19"/>
        <v>0</v>
      </c>
      <c r="E69" s="7">
        <f t="shared" si="19"/>
        <v>0</v>
      </c>
      <c r="F69" s="7">
        <f t="shared" si="19"/>
        <v>0</v>
      </c>
      <c r="G69" s="7">
        <f t="shared" si="19"/>
        <v>0</v>
      </c>
      <c r="H69" s="7">
        <f t="shared" si="19"/>
        <v>0</v>
      </c>
      <c r="I69" s="7">
        <f t="shared" si="19"/>
        <v>0</v>
      </c>
      <c r="J69" s="7">
        <f t="shared" si="19"/>
        <v>0</v>
      </c>
      <c r="K69" s="7">
        <f t="shared" si="19"/>
        <v>0</v>
      </c>
      <c r="L69" s="7">
        <f t="shared" si="19"/>
        <v>0</v>
      </c>
      <c r="M69" s="7">
        <f t="shared" si="19"/>
        <v>0</v>
      </c>
      <c r="N69" s="7">
        <f t="shared" si="19"/>
        <v>0</v>
      </c>
      <c r="O69" s="7">
        <f t="shared" si="19"/>
        <v>0</v>
      </c>
      <c r="P69" s="7">
        <f t="shared" si="19"/>
        <v>0</v>
      </c>
      <c r="Q69" s="7">
        <f t="shared" si="19"/>
        <v>0</v>
      </c>
      <c r="R69" s="7">
        <f t="shared" si="19"/>
        <v>0</v>
      </c>
      <c r="S69" s="7">
        <f t="shared" si="19"/>
        <v>0</v>
      </c>
      <c r="T69" s="7">
        <f t="shared" si="19"/>
        <v>0</v>
      </c>
      <c r="U69" s="7">
        <f t="shared" si="19"/>
        <v>0</v>
      </c>
      <c r="V69" s="7">
        <f t="shared" si="19"/>
        <v>0</v>
      </c>
      <c r="W69" s="7">
        <f t="shared" si="19"/>
        <v>0</v>
      </c>
      <c r="X69" s="7">
        <f t="shared" si="19"/>
        <v>0</v>
      </c>
      <c r="Y69" s="7">
        <f t="shared" si="19"/>
        <v>0</v>
      </c>
      <c r="Z69" s="7">
        <f t="shared" si="19"/>
        <v>0</v>
      </c>
      <c r="AA69" s="7">
        <f t="shared" si="19"/>
        <v>0</v>
      </c>
      <c r="AB69" s="7">
        <f t="shared" si="19"/>
        <v>0</v>
      </c>
      <c r="AC69" s="7">
        <f t="shared" si="19"/>
        <v>0</v>
      </c>
      <c r="AD69" s="7">
        <f t="shared" si="19"/>
        <v>0</v>
      </c>
      <c r="AE69" s="7">
        <f t="shared" si="19"/>
        <v>0</v>
      </c>
      <c r="AF69" s="7">
        <f t="shared" si="19"/>
        <v>0</v>
      </c>
      <c r="AG69" s="7">
        <f t="shared" si="19"/>
        <v>0</v>
      </c>
      <c r="AH69" s="7">
        <f t="shared" si="19"/>
        <v>0</v>
      </c>
      <c r="AI69" s="7">
        <f t="shared" si="19"/>
        <v>0</v>
      </c>
      <c r="AJ69" s="7">
        <f t="shared" si="19"/>
        <v>0</v>
      </c>
      <c r="AK69" s="7">
        <f t="shared" si="19"/>
        <v>0</v>
      </c>
      <c r="AL69" s="7">
        <f t="shared" si="19"/>
        <v>0</v>
      </c>
      <c r="AM69" s="7">
        <f t="shared" si="19"/>
        <v>0</v>
      </c>
      <c r="AN69" s="7">
        <f t="shared" si="19"/>
        <v>0</v>
      </c>
      <c r="AO69" s="7">
        <f t="shared" si="19"/>
        <v>0</v>
      </c>
      <c r="AP69" s="7">
        <f t="shared" si="19"/>
        <v>0</v>
      </c>
      <c r="AQ69" s="7">
        <f t="shared" si="19"/>
        <v>0</v>
      </c>
      <c r="AR69" s="7">
        <f t="shared" si="19"/>
        <v>0</v>
      </c>
      <c r="AS69" s="7">
        <f t="shared" si="19"/>
        <v>0</v>
      </c>
      <c r="AT69" s="7">
        <f t="shared" si="19"/>
        <v>0</v>
      </c>
      <c r="AU69" s="7">
        <f t="shared" si="19"/>
        <v>0</v>
      </c>
      <c r="AV69" s="7">
        <f t="shared" si="19"/>
        <v>0</v>
      </c>
      <c r="AW69" s="7">
        <f t="shared" si="19"/>
        <v>0</v>
      </c>
      <c r="AX69" s="7">
        <f t="shared" si="19"/>
        <v>0</v>
      </c>
      <c r="AY69" s="7">
        <f t="shared" si="19"/>
        <v>0</v>
      </c>
      <c r="AZ69" s="7">
        <f t="shared" si="19"/>
        <v>0</v>
      </c>
      <c r="BA69" s="7">
        <f t="shared" si="19"/>
        <v>0</v>
      </c>
      <c r="BB69" s="29">
        <f t="shared" si="15"/>
        <v>0</v>
      </c>
      <c r="BD69" s="46"/>
      <c r="BE69" s="46"/>
      <c r="BF69" s="46"/>
      <c r="BG69" s="46"/>
    </row>
    <row r="70" spans="1:59" x14ac:dyDescent="0.3">
      <c r="A70" s="4" t="s">
        <v>92</v>
      </c>
      <c r="B70" s="7">
        <f>B14+B23+B32+B41+B50+B59</f>
        <v>0</v>
      </c>
      <c r="C70" s="7">
        <f t="shared" ref="C70:BA70" si="20">C14+C23+C32+C41+C50+C59</f>
        <v>0</v>
      </c>
      <c r="D70" s="7">
        <f t="shared" si="20"/>
        <v>0</v>
      </c>
      <c r="E70" s="7">
        <f t="shared" si="20"/>
        <v>0</v>
      </c>
      <c r="F70" s="7">
        <f t="shared" si="20"/>
        <v>0</v>
      </c>
      <c r="G70" s="7">
        <f t="shared" si="20"/>
        <v>0</v>
      </c>
      <c r="H70" s="7">
        <f t="shared" si="20"/>
        <v>0</v>
      </c>
      <c r="I70" s="7">
        <f t="shared" si="20"/>
        <v>0</v>
      </c>
      <c r="J70" s="7">
        <f t="shared" si="20"/>
        <v>0</v>
      </c>
      <c r="K70" s="7">
        <f t="shared" si="20"/>
        <v>0</v>
      </c>
      <c r="L70" s="7">
        <f t="shared" si="20"/>
        <v>0</v>
      </c>
      <c r="M70" s="7">
        <f t="shared" si="20"/>
        <v>0</v>
      </c>
      <c r="N70" s="7">
        <f t="shared" si="20"/>
        <v>0</v>
      </c>
      <c r="O70" s="7">
        <f t="shared" si="20"/>
        <v>0</v>
      </c>
      <c r="P70" s="7">
        <f t="shared" si="20"/>
        <v>0</v>
      </c>
      <c r="Q70" s="7">
        <f t="shared" si="20"/>
        <v>0</v>
      </c>
      <c r="R70" s="7">
        <f t="shared" si="20"/>
        <v>0</v>
      </c>
      <c r="S70" s="7">
        <f t="shared" si="20"/>
        <v>0</v>
      </c>
      <c r="T70" s="7">
        <f t="shared" si="20"/>
        <v>0</v>
      </c>
      <c r="U70" s="7">
        <f t="shared" si="20"/>
        <v>0</v>
      </c>
      <c r="V70" s="7">
        <f t="shared" si="20"/>
        <v>0</v>
      </c>
      <c r="W70" s="7">
        <f t="shared" si="20"/>
        <v>0</v>
      </c>
      <c r="X70" s="7">
        <f t="shared" si="20"/>
        <v>0</v>
      </c>
      <c r="Y70" s="7">
        <f t="shared" si="20"/>
        <v>0</v>
      </c>
      <c r="Z70" s="7">
        <f t="shared" si="20"/>
        <v>0</v>
      </c>
      <c r="AA70" s="7">
        <f t="shared" si="20"/>
        <v>0</v>
      </c>
      <c r="AB70" s="7">
        <f t="shared" si="20"/>
        <v>0</v>
      </c>
      <c r="AC70" s="7">
        <f t="shared" si="20"/>
        <v>0</v>
      </c>
      <c r="AD70" s="7">
        <f t="shared" si="20"/>
        <v>0</v>
      </c>
      <c r="AE70" s="7">
        <f t="shared" si="20"/>
        <v>0</v>
      </c>
      <c r="AF70" s="7">
        <f t="shared" si="20"/>
        <v>0</v>
      </c>
      <c r="AG70" s="7">
        <f t="shared" si="20"/>
        <v>0</v>
      </c>
      <c r="AH70" s="7">
        <f t="shared" si="20"/>
        <v>0</v>
      </c>
      <c r="AI70" s="7">
        <f t="shared" si="20"/>
        <v>0</v>
      </c>
      <c r="AJ70" s="7">
        <f t="shared" si="20"/>
        <v>0</v>
      </c>
      <c r="AK70" s="7">
        <f t="shared" si="20"/>
        <v>0</v>
      </c>
      <c r="AL70" s="7">
        <f t="shared" si="20"/>
        <v>0</v>
      </c>
      <c r="AM70" s="7">
        <f t="shared" si="20"/>
        <v>0</v>
      </c>
      <c r="AN70" s="7">
        <f t="shared" si="20"/>
        <v>0</v>
      </c>
      <c r="AO70" s="7">
        <f t="shared" si="20"/>
        <v>0</v>
      </c>
      <c r="AP70" s="7">
        <f t="shared" si="20"/>
        <v>0</v>
      </c>
      <c r="AQ70" s="7">
        <f t="shared" si="20"/>
        <v>0</v>
      </c>
      <c r="AR70" s="7">
        <f t="shared" si="20"/>
        <v>0</v>
      </c>
      <c r="AS70" s="7">
        <f t="shared" si="20"/>
        <v>0</v>
      </c>
      <c r="AT70" s="7">
        <f t="shared" si="20"/>
        <v>0</v>
      </c>
      <c r="AU70" s="7">
        <f t="shared" si="20"/>
        <v>0</v>
      </c>
      <c r="AV70" s="7">
        <f t="shared" si="20"/>
        <v>0</v>
      </c>
      <c r="AW70" s="7">
        <f t="shared" si="20"/>
        <v>0</v>
      </c>
      <c r="AX70" s="7">
        <f t="shared" si="20"/>
        <v>0</v>
      </c>
      <c r="AY70" s="7">
        <f t="shared" si="20"/>
        <v>0</v>
      </c>
      <c r="AZ70" s="7">
        <f t="shared" si="20"/>
        <v>0</v>
      </c>
      <c r="BA70" s="7">
        <f t="shared" si="20"/>
        <v>0</v>
      </c>
      <c r="BB70" s="29">
        <f t="shared" si="15"/>
        <v>0</v>
      </c>
      <c r="BD70" s="46"/>
      <c r="BE70" s="46"/>
      <c r="BF70" s="46"/>
      <c r="BG70" s="46"/>
    </row>
    <row r="71" spans="1:59" x14ac:dyDescent="0.3">
      <c r="A71" s="4" t="s">
        <v>19</v>
      </c>
      <c r="B71" s="7">
        <f>B60+B62+B15+B24+B33+B42+B51</f>
        <v>0</v>
      </c>
      <c r="C71" s="7">
        <f t="shared" ref="C71:BA71" si="21">C60+C62+C15+C24+C33+C42+C51</f>
        <v>0</v>
      </c>
      <c r="D71" s="7">
        <f t="shared" si="21"/>
        <v>0</v>
      </c>
      <c r="E71" s="7">
        <f t="shared" si="21"/>
        <v>0</v>
      </c>
      <c r="F71" s="7">
        <f t="shared" si="21"/>
        <v>0</v>
      </c>
      <c r="G71" s="7">
        <f t="shared" si="21"/>
        <v>0</v>
      </c>
      <c r="H71" s="7">
        <f t="shared" si="21"/>
        <v>0</v>
      </c>
      <c r="I71" s="7">
        <f t="shared" si="21"/>
        <v>0</v>
      </c>
      <c r="J71" s="7">
        <f t="shared" si="21"/>
        <v>0</v>
      </c>
      <c r="K71" s="7">
        <f t="shared" si="21"/>
        <v>0</v>
      </c>
      <c r="L71" s="7">
        <f t="shared" si="21"/>
        <v>0</v>
      </c>
      <c r="M71" s="7">
        <f t="shared" si="21"/>
        <v>0</v>
      </c>
      <c r="N71" s="7">
        <f t="shared" si="21"/>
        <v>0</v>
      </c>
      <c r="O71" s="7">
        <f t="shared" si="21"/>
        <v>0</v>
      </c>
      <c r="P71" s="7">
        <f t="shared" si="21"/>
        <v>0</v>
      </c>
      <c r="Q71" s="7">
        <f t="shared" si="21"/>
        <v>0</v>
      </c>
      <c r="R71" s="7">
        <f t="shared" si="21"/>
        <v>0</v>
      </c>
      <c r="S71" s="7">
        <f t="shared" si="21"/>
        <v>0</v>
      </c>
      <c r="T71" s="7">
        <f t="shared" si="21"/>
        <v>0</v>
      </c>
      <c r="U71" s="7">
        <f t="shared" si="21"/>
        <v>0</v>
      </c>
      <c r="V71" s="7">
        <f t="shared" si="21"/>
        <v>0</v>
      </c>
      <c r="W71" s="7">
        <f t="shared" si="21"/>
        <v>0</v>
      </c>
      <c r="X71" s="7">
        <f t="shared" si="21"/>
        <v>0</v>
      </c>
      <c r="Y71" s="7">
        <f t="shared" si="21"/>
        <v>0</v>
      </c>
      <c r="Z71" s="7">
        <f t="shared" si="21"/>
        <v>0</v>
      </c>
      <c r="AA71" s="7">
        <f t="shared" si="21"/>
        <v>0</v>
      </c>
      <c r="AB71" s="7">
        <f t="shared" si="21"/>
        <v>0</v>
      </c>
      <c r="AC71" s="7">
        <f t="shared" si="21"/>
        <v>0</v>
      </c>
      <c r="AD71" s="7">
        <f t="shared" si="21"/>
        <v>0</v>
      </c>
      <c r="AE71" s="7">
        <f t="shared" si="21"/>
        <v>0</v>
      </c>
      <c r="AF71" s="7">
        <f t="shared" si="21"/>
        <v>0</v>
      </c>
      <c r="AG71" s="7">
        <f t="shared" si="21"/>
        <v>0</v>
      </c>
      <c r="AH71" s="7">
        <f t="shared" si="21"/>
        <v>0</v>
      </c>
      <c r="AI71" s="7">
        <f t="shared" si="21"/>
        <v>0</v>
      </c>
      <c r="AJ71" s="7">
        <f t="shared" si="21"/>
        <v>0</v>
      </c>
      <c r="AK71" s="7">
        <f t="shared" si="21"/>
        <v>0</v>
      </c>
      <c r="AL71" s="7">
        <f t="shared" si="21"/>
        <v>0</v>
      </c>
      <c r="AM71" s="7">
        <f t="shared" si="21"/>
        <v>0</v>
      </c>
      <c r="AN71" s="7">
        <f t="shared" si="21"/>
        <v>0</v>
      </c>
      <c r="AO71" s="7">
        <f t="shared" si="21"/>
        <v>0</v>
      </c>
      <c r="AP71" s="7">
        <f t="shared" si="21"/>
        <v>0</v>
      </c>
      <c r="AQ71" s="7">
        <f t="shared" si="21"/>
        <v>0</v>
      </c>
      <c r="AR71" s="7">
        <f t="shared" si="21"/>
        <v>0</v>
      </c>
      <c r="AS71" s="7">
        <f t="shared" si="21"/>
        <v>0</v>
      </c>
      <c r="AT71" s="7">
        <f t="shared" si="21"/>
        <v>0</v>
      </c>
      <c r="AU71" s="7">
        <f t="shared" si="21"/>
        <v>0</v>
      </c>
      <c r="AV71" s="7">
        <f t="shared" si="21"/>
        <v>0</v>
      </c>
      <c r="AW71" s="7">
        <f t="shared" si="21"/>
        <v>0</v>
      </c>
      <c r="AX71" s="7">
        <f t="shared" si="21"/>
        <v>0</v>
      </c>
      <c r="AY71" s="7">
        <f t="shared" si="21"/>
        <v>0</v>
      </c>
      <c r="AZ71" s="7">
        <f t="shared" si="21"/>
        <v>0</v>
      </c>
      <c r="BA71" s="7">
        <f t="shared" si="21"/>
        <v>0</v>
      </c>
      <c r="BB71" s="29">
        <f t="shared" si="15"/>
        <v>0</v>
      </c>
    </row>
  </sheetData>
  <mergeCells count="82">
    <mergeCell ref="BD48:BG49"/>
    <mergeCell ref="BD41:BG47"/>
    <mergeCell ref="BD50:BG56"/>
    <mergeCell ref="Z1:AB1"/>
    <mergeCell ref="AH1:AL1"/>
    <mergeCell ref="BD39:BG40"/>
    <mergeCell ref="BD38:BG38"/>
    <mergeCell ref="BF10:BF11"/>
    <mergeCell ref="BG10:BG11"/>
    <mergeCell ref="BG4:BG5"/>
    <mergeCell ref="BF6:BF7"/>
    <mergeCell ref="BG6:BG7"/>
    <mergeCell ref="BF8:BF9"/>
    <mergeCell ref="BG8:BG9"/>
    <mergeCell ref="BG24:BG25"/>
    <mergeCell ref="BG26:BG27"/>
    <mergeCell ref="B1:J1"/>
    <mergeCell ref="O1:Y1"/>
    <mergeCell ref="B61:BA61"/>
    <mergeCell ref="AT2:AW2"/>
    <mergeCell ref="AX2:BA2"/>
    <mergeCell ref="AT1:AY1"/>
    <mergeCell ref="AZ1:BA1"/>
    <mergeCell ref="T2:X2"/>
    <mergeCell ref="Y2:AB2"/>
    <mergeCell ref="AC2:AF2"/>
    <mergeCell ref="AG2:AJ2"/>
    <mergeCell ref="AK2:AO2"/>
    <mergeCell ref="AP2:AS2"/>
    <mergeCell ref="AM1:AS1"/>
    <mergeCell ref="K1:N1"/>
    <mergeCell ref="B2:F2"/>
    <mergeCell ref="G2:K2"/>
    <mergeCell ref="L2:O2"/>
    <mergeCell ref="P2:S2"/>
    <mergeCell ref="BF4:BF5"/>
    <mergeCell ref="AC1:AG1"/>
    <mergeCell ref="BD8:BD13"/>
    <mergeCell ref="BE2:BE3"/>
    <mergeCell ref="BE12:BE13"/>
    <mergeCell ref="BE14:BE15"/>
    <mergeCell ref="BD14:BD25"/>
    <mergeCell ref="BE16:BE17"/>
    <mergeCell ref="BD4:BD7"/>
    <mergeCell ref="BE24:BE25"/>
    <mergeCell ref="BD1:BG1"/>
    <mergeCell ref="BF2:BG2"/>
    <mergeCell ref="BE4:BE5"/>
    <mergeCell ref="BE6:BE7"/>
    <mergeCell ref="BE8:BE9"/>
    <mergeCell ref="BE10:BE11"/>
    <mergeCell ref="BG12:BG13"/>
    <mergeCell ref="BF14:BF15"/>
    <mergeCell ref="BG14:BG15"/>
    <mergeCell ref="BF16:BF17"/>
    <mergeCell ref="BG16:BG17"/>
    <mergeCell ref="BF12:BF13"/>
    <mergeCell ref="BE34:BE35"/>
    <mergeCell ref="BF24:BF25"/>
    <mergeCell ref="BF26:BF27"/>
    <mergeCell ref="BF28:BF29"/>
    <mergeCell ref="BF34:BF35"/>
    <mergeCell ref="BE26:BE27"/>
    <mergeCell ref="BE28:BE29"/>
    <mergeCell ref="BE30:BE31"/>
    <mergeCell ref="BE32:BE33"/>
    <mergeCell ref="BG34:BG35"/>
    <mergeCell ref="BD26:BD35"/>
    <mergeCell ref="BE20:BE21"/>
    <mergeCell ref="BE22:BE23"/>
    <mergeCell ref="BE18:BE19"/>
    <mergeCell ref="BG18:BG19"/>
    <mergeCell ref="BF20:BF21"/>
    <mergeCell ref="BG20:BG21"/>
    <mergeCell ref="BF22:BF23"/>
    <mergeCell ref="BG22:BG23"/>
    <mergeCell ref="BF18:BF19"/>
    <mergeCell ref="BG28:BG29"/>
    <mergeCell ref="BF30:BF31"/>
    <mergeCell ref="BG30:BG31"/>
    <mergeCell ref="BF32:BF33"/>
    <mergeCell ref="BG32:BG33"/>
  </mergeCells>
  <conditionalFormatting sqref="B4:BA4 B8:BA15 B17:BA24 B26:BA33 B35:BA42 B44:BA51 B53:BA60 B62:BA62 B6:BA6">
    <cfRule type="expression" dxfId="3" priority="81">
      <formula>B$4="K"</formula>
    </cfRule>
    <cfRule type="expression" dxfId="2" priority="145">
      <formula>B$4="N"</formula>
    </cfRule>
    <cfRule type="expression" dxfId="1" priority="208">
      <formula>B$4="S"</formula>
    </cfRule>
    <cfRule type="expression" dxfId="0" priority="221">
      <formula>B$4="ID"</formula>
    </cfRule>
  </conditionalFormatting>
  <conditionalFormatting sqref="B5:BA5">
    <cfRule type="expression" dxfId="13" priority="7">
      <formula>B$5="Sc"</formula>
    </cfRule>
    <cfRule type="expression" dxfId="12" priority="8">
      <formula>B$5="Sa"</formula>
    </cfRule>
    <cfRule type="expression" dxfId="11" priority="9">
      <formula>B$5="P"</formula>
    </cfRule>
  </conditionalFormatting>
  <conditionalFormatting sqref="BF4:BG35">
    <cfRule type="cellIs" dxfId="10" priority="5" operator="equal">
      <formula>"S"</formula>
    </cfRule>
    <cfRule type="cellIs" dxfId="9" priority="6" operator="equal">
      <formula>"V"</formula>
    </cfRule>
  </conditionalFormatting>
  <printOptions horizontalCentered="1" verticalCentered="1"/>
  <pageMargins left="0" right="0" top="0" bottom="0" header="0" footer="0"/>
  <pageSetup paperSize="9" scale="6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'!DATI_NEDZĒST!'!$A$2:$A$27</xm:f>
          </x14:formula1>
          <xm:sqref>O1:Y1</xm:sqref>
        </x14:dataValidation>
        <x14:dataValidation type="list" allowBlank="1" showInputMessage="1" showErrorMessage="1">
          <x14:formula1>
            <xm:f>'!DATI_NEDZĒST!'!$E$2:$E$13</xm:f>
          </x14:formula1>
          <xm:sqref>AC1:AG1</xm:sqref>
        </x14:dataValidation>
        <x14:dataValidation type="list" allowBlank="1" showInputMessage="1" showErrorMessage="1">
          <x14:formula1>
            <xm:f>'!DATI_NEDZĒST!'!$C$2:$C$10</xm:f>
          </x14:formula1>
          <xm:sqref>B1:J1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N6"/>
  <sheetViews>
    <sheetView workbookViewId="0">
      <selection activeCell="E28" sqref="E28"/>
    </sheetView>
  </sheetViews>
  <sheetFormatPr defaultRowHeight="14.4" x14ac:dyDescent="0.3"/>
  <sheetData>
    <row r="1" spans="11:14" ht="15" thickBot="1" x14ac:dyDescent="0.35"/>
    <row r="2" spans="11:14" x14ac:dyDescent="0.3">
      <c r="K2" s="184" t="s">
        <v>255</v>
      </c>
      <c r="L2" s="185"/>
      <c r="M2" s="185"/>
      <c r="N2" s="186"/>
    </row>
    <row r="3" spans="11:14" x14ac:dyDescent="0.3">
      <c r="K3" s="76"/>
      <c r="L3" s="77"/>
      <c r="M3" s="77"/>
      <c r="N3" s="78"/>
    </row>
    <row r="4" spans="11:14" x14ac:dyDescent="0.3">
      <c r="K4" s="76"/>
      <c r="L4" s="77"/>
      <c r="M4" s="77"/>
      <c r="N4" s="78"/>
    </row>
    <row r="5" spans="11:14" x14ac:dyDescent="0.3">
      <c r="K5" s="76"/>
      <c r="L5" s="77"/>
      <c r="M5" s="77"/>
      <c r="N5" s="78"/>
    </row>
    <row r="6" spans="11:14" ht="15" thickBot="1" x14ac:dyDescent="0.35">
      <c r="K6" s="79"/>
      <c r="L6" s="80"/>
      <c r="M6" s="80"/>
      <c r="N6" s="81"/>
    </row>
  </sheetData>
  <mergeCells count="1">
    <mergeCell ref="K2:N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topLeftCell="A19" workbookViewId="0">
      <selection activeCell="F6" sqref="F6:I15"/>
    </sheetView>
  </sheetViews>
  <sheetFormatPr defaultRowHeight="14.4" x14ac:dyDescent="0.3"/>
  <cols>
    <col min="2" max="3" width="8.88671875" customWidth="1"/>
  </cols>
  <sheetData>
    <row r="1" spans="1:25" ht="15" thickBot="1" x14ac:dyDescent="0.35">
      <c r="A1" s="207" t="s">
        <v>108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</row>
    <row r="2" spans="1:25" ht="15" thickBot="1" x14ac:dyDescent="0.35">
      <c r="A2" s="213" t="s">
        <v>9</v>
      </c>
      <c r="B2" s="203"/>
      <c r="C2" s="204"/>
      <c r="D2" s="205"/>
      <c r="E2" s="206"/>
      <c r="F2" s="201" t="s">
        <v>10</v>
      </c>
      <c r="G2" s="203"/>
      <c r="H2" s="204"/>
      <c r="I2" s="205"/>
      <c r="J2" s="206"/>
      <c r="K2" s="201" t="s">
        <v>11</v>
      </c>
      <c r="L2" s="203"/>
      <c r="M2" s="31"/>
      <c r="N2" s="201" t="s">
        <v>106</v>
      </c>
      <c r="O2" s="202"/>
      <c r="P2" s="203"/>
      <c r="Q2" s="204"/>
      <c r="R2" s="205"/>
      <c r="S2" s="206"/>
      <c r="T2" s="201" t="s">
        <v>12</v>
      </c>
      <c r="U2" s="202"/>
      <c r="V2" s="203"/>
      <c r="W2" s="204"/>
      <c r="X2" s="205"/>
      <c r="Y2" s="206"/>
    </row>
    <row r="3" spans="1:25" ht="15" thickBot="1" x14ac:dyDescent="0.35">
      <c r="A3" s="32"/>
      <c r="B3" s="217" t="s">
        <v>244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9"/>
    </row>
    <row r="4" spans="1:25" ht="15" customHeight="1" thickBot="1" x14ac:dyDescent="0.35">
      <c r="A4" s="212" t="s">
        <v>243</v>
      </c>
      <c r="B4" s="209" t="s">
        <v>246</v>
      </c>
      <c r="C4" s="210"/>
      <c r="D4" s="210"/>
      <c r="E4" s="211"/>
      <c r="F4" s="209"/>
      <c r="G4" s="210"/>
      <c r="H4" s="210"/>
      <c r="I4" s="211"/>
      <c r="J4" s="209"/>
      <c r="K4" s="210"/>
      <c r="L4" s="210"/>
      <c r="M4" s="211"/>
      <c r="N4" s="209"/>
      <c r="O4" s="210"/>
      <c r="P4" s="210"/>
      <c r="Q4" s="211"/>
      <c r="R4" s="209"/>
      <c r="S4" s="210"/>
      <c r="T4" s="210"/>
      <c r="U4" s="211"/>
      <c r="V4" s="214"/>
      <c r="W4" s="215"/>
      <c r="X4" s="215"/>
      <c r="Y4" s="216"/>
    </row>
    <row r="5" spans="1:25" ht="14.4" customHeight="1" x14ac:dyDescent="0.3">
      <c r="A5" s="212"/>
      <c r="B5" s="197" t="s">
        <v>103</v>
      </c>
      <c r="C5" s="198"/>
      <c r="D5" s="195" t="s">
        <v>38</v>
      </c>
      <c r="E5" s="196"/>
      <c r="F5" s="197" t="s">
        <v>103</v>
      </c>
      <c r="G5" s="198"/>
      <c r="H5" s="195"/>
      <c r="I5" s="196"/>
      <c r="J5" s="197" t="s">
        <v>103</v>
      </c>
      <c r="K5" s="198"/>
      <c r="L5" s="195"/>
      <c r="M5" s="196"/>
      <c r="N5" s="197" t="s">
        <v>103</v>
      </c>
      <c r="O5" s="198"/>
      <c r="P5" s="195"/>
      <c r="Q5" s="196"/>
      <c r="R5" s="197" t="s">
        <v>103</v>
      </c>
      <c r="S5" s="198"/>
      <c r="T5" s="195"/>
      <c r="U5" s="196"/>
      <c r="V5" s="193" t="s">
        <v>103</v>
      </c>
      <c r="W5" s="194"/>
      <c r="X5" s="199"/>
      <c r="Y5" s="200"/>
    </row>
    <row r="6" spans="1:25" ht="14.4" customHeight="1" x14ac:dyDescent="0.3">
      <c r="A6" s="212"/>
      <c r="B6" s="187" t="s">
        <v>252</v>
      </c>
      <c r="C6" s="188"/>
      <c r="D6" s="188"/>
      <c r="E6" s="189"/>
      <c r="F6" s="187"/>
      <c r="G6" s="188"/>
      <c r="H6" s="188"/>
      <c r="I6" s="189"/>
      <c r="J6" s="187"/>
      <c r="K6" s="188"/>
      <c r="L6" s="188"/>
      <c r="M6" s="189"/>
      <c r="N6" s="187"/>
      <c r="O6" s="188"/>
      <c r="P6" s="188"/>
      <c r="Q6" s="189"/>
      <c r="R6" s="187"/>
      <c r="S6" s="188"/>
      <c r="T6" s="188"/>
      <c r="U6" s="189"/>
      <c r="V6" s="187"/>
      <c r="W6" s="188"/>
      <c r="X6" s="188"/>
      <c r="Y6" s="189"/>
    </row>
    <row r="7" spans="1:25" ht="14.4" customHeight="1" x14ac:dyDescent="0.3">
      <c r="A7" s="212"/>
      <c r="B7" s="187"/>
      <c r="C7" s="188"/>
      <c r="D7" s="188"/>
      <c r="E7" s="189"/>
      <c r="F7" s="187"/>
      <c r="G7" s="188"/>
      <c r="H7" s="188"/>
      <c r="I7" s="189"/>
      <c r="J7" s="187"/>
      <c r="K7" s="188"/>
      <c r="L7" s="188"/>
      <c r="M7" s="189"/>
      <c r="N7" s="187"/>
      <c r="O7" s="188"/>
      <c r="P7" s="188"/>
      <c r="Q7" s="189"/>
      <c r="R7" s="187"/>
      <c r="S7" s="188"/>
      <c r="T7" s="188"/>
      <c r="U7" s="189"/>
      <c r="V7" s="187"/>
      <c r="W7" s="188"/>
      <c r="X7" s="188"/>
      <c r="Y7" s="189"/>
    </row>
    <row r="8" spans="1:25" ht="14.4" customHeight="1" x14ac:dyDescent="0.3">
      <c r="A8" s="212"/>
      <c r="B8" s="187"/>
      <c r="C8" s="188"/>
      <c r="D8" s="188"/>
      <c r="E8" s="189"/>
      <c r="F8" s="187"/>
      <c r="G8" s="188"/>
      <c r="H8" s="188"/>
      <c r="I8" s="189"/>
      <c r="J8" s="187"/>
      <c r="K8" s="188"/>
      <c r="L8" s="188"/>
      <c r="M8" s="189"/>
      <c r="N8" s="187"/>
      <c r="O8" s="188"/>
      <c r="P8" s="188"/>
      <c r="Q8" s="189"/>
      <c r="R8" s="187"/>
      <c r="S8" s="188"/>
      <c r="T8" s="188"/>
      <c r="U8" s="189"/>
      <c r="V8" s="187"/>
      <c r="W8" s="188"/>
      <c r="X8" s="188"/>
      <c r="Y8" s="189"/>
    </row>
    <row r="9" spans="1:25" ht="14.4" customHeight="1" x14ac:dyDescent="0.3">
      <c r="A9" s="212"/>
      <c r="B9" s="187"/>
      <c r="C9" s="188"/>
      <c r="D9" s="188"/>
      <c r="E9" s="189"/>
      <c r="F9" s="187"/>
      <c r="G9" s="188"/>
      <c r="H9" s="188"/>
      <c r="I9" s="189"/>
      <c r="J9" s="187"/>
      <c r="K9" s="188"/>
      <c r="L9" s="188"/>
      <c r="M9" s="189"/>
      <c r="N9" s="187"/>
      <c r="O9" s="188"/>
      <c r="P9" s="188"/>
      <c r="Q9" s="189"/>
      <c r="R9" s="187"/>
      <c r="S9" s="188"/>
      <c r="T9" s="188"/>
      <c r="U9" s="189"/>
      <c r="V9" s="187"/>
      <c r="W9" s="188"/>
      <c r="X9" s="188"/>
      <c r="Y9" s="189"/>
    </row>
    <row r="10" spans="1:25" ht="14.4" customHeight="1" x14ac:dyDescent="0.3">
      <c r="A10" s="212"/>
      <c r="B10" s="187"/>
      <c r="C10" s="188"/>
      <c r="D10" s="188"/>
      <c r="E10" s="189"/>
      <c r="F10" s="187"/>
      <c r="G10" s="188"/>
      <c r="H10" s="188"/>
      <c r="I10" s="189"/>
      <c r="J10" s="187"/>
      <c r="K10" s="188"/>
      <c r="L10" s="188"/>
      <c r="M10" s="189"/>
      <c r="N10" s="187"/>
      <c r="O10" s="188"/>
      <c r="P10" s="188"/>
      <c r="Q10" s="189"/>
      <c r="R10" s="187"/>
      <c r="S10" s="188"/>
      <c r="T10" s="188"/>
      <c r="U10" s="189"/>
      <c r="V10" s="187"/>
      <c r="W10" s="188"/>
      <c r="X10" s="188"/>
      <c r="Y10" s="189"/>
    </row>
    <row r="11" spans="1:25" ht="14.4" customHeight="1" x14ac:dyDescent="0.3">
      <c r="A11" s="212"/>
      <c r="B11" s="187"/>
      <c r="C11" s="188"/>
      <c r="D11" s="188"/>
      <c r="E11" s="189"/>
      <c r="F11" s="187"/>
      <c r="G11" s="188"/>
      <c r="H11" s="188"/>
      <c r="I11" s="189"/>
      <c r="J11" s="187"/>
      <c r="K11" s="188"/>
      <c r="L11" s="188"/>
      <c r="M11" s="189"/>
      <c r="N11" s="187"/>
      <c r="O11" s="188"/>
      <c r="P11" s="188"/>
      <c r="Q11" s="189"/>
      <c r="R11" s="187"/>
      <c r="S11" s="188"/>
      <c r="T11" s="188"/>
      <c r="U11" s="189"/>
      <c r="V11" s="187"/>
      <c r="W11" s="188"/>
      <c r="X11" s="188"/>
      <c r="Y11" s="189"/>
    </row>
    <row r="12" spans="1:25" x14ac:dyDescent="0.3">
      <c r="A12" s="212"/>
      <c r="B12" s="187"/>
      <c r="C12" s="188"/>
      <c r="D12" s="188"/>
      <c r="E12" s="189"/>
      <c r="F12" s="187"/>
      <c r="G12" s="188"/>
      <c r="H12" s="188"/>
      <c r="I12" s="189"/>
      <c r="J12" s="187"/>
      <c r="K12" s="188"/>
      <c r="L12" s="188"/>
      <c r="M12" s="189"/>
      <c r="N12" s="187"/>
      <c r="O12" s="188"/>
      <c r="P12" s="188"/>
      <c r="Q12" s="189"/>
      <c r="R12" s="187"/>
      <c r="S12" s="188"/>
      <c r="T12" s="188"/>
      <c r="U12" s="189"/>
      <c r="V12" s="187"/>
      <c r="W12" s="188"/>
      <c r="X12" s="188"/>
      <c r="Y12" s="189"/>
    </row>
    <row r="13" spans="1:25" x14ac:dyDescent="0.3">
      <c r="A13" s="212"/>
      <c r="B13" s="187"/>
      <c r="C13" s="188"/>
      <c r="D13" s="188"/>
      <c r="E13" s="189"/>
      <c r="F13" s="187"/>
      <c r="G13" s="188"/>
      <c r="H13" s="188"/>
      <c r="I13" s="189"/>
      <c r="J13" s="187"/>
      <c r="K13" s="188"/>
      <c r="L13" s="188"/>
      <c r="M13" s="189"/>
      <c r="N13" s="187"/>
      <c r="O13" s="188"/>
      <c r="P13" s="188"/>
      <c r="Q13" s="189"/>
      <c r="R13" s="187"/>
      <c r="S13" s="188"/>
      <c r="T13" s="188"/>
      <c r="U13" s="189"/>
      <c r="V13" s="187"/>
      <c r="W13" s="188"/>
      <c r="X13" s="188"/>
      <c r="Y13" s="189"/>
    </row>
    <row r="14" spans="1:25" x14ac:dyDescent="0.3">
      <c r="A14" s="212"/>
      <c r="B14" s="187"/>
      <c r="C14" s="188"/>
      <c r="D14" s="188"/>
      <c r="E14" s="189"/>
      <c r="F14" s="187"/>
      <c r="G14" s="188"/>
      <c r="H14" s="188"/>
      <c r="I14" s="189"/>
      <c r="J14" s="187"/>
      <c r="K14" s="188"/>
      <c r="L14" s="188"/>
      <c r="M14" s="189"/>
      <c r="N14" s="187"/>
      <c r="O14" s="188"/>
      <c r="P14" s="188"/>
      <c r="Q14" s="189"/>
      <c r="R14" s="187"/>
      <c r="S14" s="188"/>
      <c r="T14" s="188"/>
      <c r="U14" s="189"/>
      <c r="V14" s="187"/>
      <c r="W14" s="188"/>
      <c r="X14" s="188"/>
      <c r="Y14" s="189"/>
    </row>
    <row r="15" spans="1:25" ht="15" thickBot="1" x14ac:dyDescent="0.35">
      <c r="A15" s="212"/>
      <c r="B15" s="190"/>
      <c r="C15" s="191"/>
      <c r="D15" s="191"/>
      <c r="E15" s="192"/>
      <c r="F15" s="190"/>
      <c r="G15" s="191"/>
      <c r="H15" s="191"/>
      <c r="I15" s="192"/>
      <c r="J15" s="190"/>
      <c r="K15" s="191"/>
      <c r="L15" s="191"/>
      <c r="M15" s="192"/>
      <c r="N15" s="190"/>
      <c r="O15" s="191"/>
      <c r="P15" s="191"/>
      <c r="Q15" s="192"/>
      <c r="R15" s="190"/>
      <c r="S15" s="191"/>
      <c r="T15" s="191"/>
      <c r="U15" s="192"/>
      <c r="V15" s="190"/>
      <c r="W15" s="191"/>
      <c r="X15" s="191"/>
      <c r="Y15" s="192"/>
    </row>
    <row r="16" spans="1:25" ht="14.4" customHeight="1" x14ac:dyDescent="0.3">
      <c r="A16" s="212"/>
      <c r="B16" s="197" t="s">
        <v>104</v>
      </c>
      <c r="C16" s="198"/>
      <c r="D16" s="195"/>
      <c r="E16" s="196"/>
      <c r="F16" s="197" t="s">
        <v>104</v>
      </c>
      <c r="G16" s="198"/>
      <c r="H16" s="195"/>
      <c r="I16" s="196"/>
      <c r="J16" s="197" t="s">
        <v>104</v>
      </c>
      <c r="K16" s="198"/>
      <c r="L16" s="195"/>
      <c r="M16" s="196"/>
      <c r="N16" s="197" t="s">
        <v>104</v>
      </c>
      <c r="O16" s="198"/>
      <c r="P16" s="195"/>
      <c r="Q16" s="196"/>
      <c r="R16" s="197" t="s">
        <v>104</v>
      </c>
      <c r="S16" s="198"/>
      <c r="T16" s="195"/>
      <c r="U16" s="196"/>
      <c r="V16" s="193" t="s">
        <v>104</v>
      </c>
      <c r="W16" s="194"/>
      <c r="X16" s="199"/>
      <c r="Y16" s="200"/>
    </row>
    <row r="17" spans="1:25" ht="14.4" customHeight="1" x14ac:dyDescent="0.3">
      <c r="A17" s="212"/>
      <c r="B17" s="187" t="s">
        <v>253</v>
      </c>
      <c r="C17" s="188"/>
      <c r="D17" s="188"/>
      <c r="E17" s="189"/>
      <c r="F17" s="187"/>
      <c r="G17" s="188"/>
      <c r="H17" s="188"/>
      <c r="I17" s="189"/>
      <c r="J17" s="187"/>
      <c r="K17" s="188"/>
      <c r="L17" s="188"/>
      <c r="M17" s="189"/>
      <c r="N17" s="187"/>
      <c r="O17" s="188"/>
      <c r="P17" s="188"/>
      <c r="Q17" s="189"/>
      <c r="R17" s="187"/>
      <c r="S17" s="188"/>
      <c r="T17" s="188"/>
      <c r="U17" s="189"/>
      <c r="V17" s="187"/>
      <c r="W17" s="188"/>
      <c r="X17" s="188"/>
      <c r="Y17" s="189"/>
    </row>
    <row r="18" spans="1:25" ht="14.4" customHeight="1" x14ac:dyDescent="0.3">
      <c r="A18" s="212"/>
      <c r="B18" s="187"/>
      <c r="C18" s="188"/>
      <c r="D18" s="188"/>
      <c r="E18" s="189"/>
      <c r="F18" s="187"/>
      <c r="G18" s="188"/>
      <c r="H18" s="188"/>
      <c r="I18" s="189"/>
      <c r="J18" s="187"/>
      <c r="K18" s="188"/>
      <c r="L18" s="188"/>
      <c r="M18" s="189"/>
      <c r="N18" s="187"/>
      <c r="O18" s="188"/>
      <c r="P18" s="188"/>
      <c r="Q18" s="189"/>
      <c r="R18" s="187"/>
      <c r="S18" s="188"/>
      <c r="T18" s="188"/>
      <c r="U18" s="189"/>
      <c r="V18" s="187"/>
      <c r="W18" s="188"/>
      <c r="X18" s="188"/>
      <c r="Y18" s="189"/>
    </row>
    <row r="19" spans="1:25" ht="14.4" customHeight="1" x14ac:dyDescent="0.3">
      <c r="A19" s="212"/>
      <c r="B19" s="187"/>
      <c r="C19" s="188"/>
      <c r="D19" s="188"/>
      <c r="E19" s="189"/>
      <c r="F19" s="187"/>
      <c r="G19" s="188"/>
      <c r="H19" s="188"/>
      <c r="I19" s="189"/>
      <c r="J19" s="187"/>
      <c r="K19" s="188"/>
      <c r="L19" s="188"/>
      <c r="M19" s="189"/>
      <c r="N19" s="187"/>
      <c r="O19" s="188"/>
      <c r="P19" s="188"/>
      <c r="Q19" s="189"/>
      <c r="R19" s="187"/>
      <c r="S19" s="188"/>
      <c r="T19" s="188"/>
      <c r="U19" s="189"/>
      <c r="V19" s="187"/>
      <c r="W19" s="188"/>
      <c r="X19" s="188"/>
      <c r="Y19" s="189"/>
    </row>
    <row r="20" spans="1:25" ht="14.4" customHeight="1" x14ac:dyDescent="0.3">
      <c r="A20" s="212"/>
      <c r="B20" s="187"/>
      <c r="C20" s="188"/>
      <c r="D20" s="188"/>
      <c r="E20" s="189"/>
      <c r="F20" s="187"/>
      <c r="G20" s="188"/>
      <c r="H20" s="188"/>
      <c r="I20" s="189"/>
      <c r="J20" s="187"/>
      <c r="K20" s="188"/>
      <c r="L20" s="188"/>
      <c r="M20" s="189"/>
      <c r="N20" s="187"/>
      <c r="O20" s="188"/>
      <c r="P20" s="188"/>
      <c r="Q20" s="189"/>
      <c r="R20" s="187"/>
      <c r="S20" s="188"/>
      <c r="T20" s="188"/>
      <c r="U20" s="189"/>
      <c r="V20" s="187"/>
      <c r="W20" s="188"/>
      <c r="X20" s="188"/>
      <c r="Y20" s="189"/>
    </row>
    <row r="21" spans="1:25" ht="14.4" customHeight="1" x14ac:dyDescent="0.3">
      <c r="A21" s="212"/>
      <c r="B21" s="187"/>
      <c r="C21" s="188"/>
      <c r="D21" s="188"/>
      <c r="E21" s="189"/>
      <c r="F21" s="187"/>
      <c r="G21" s="188"/>
      <c r="H21" s="188"/>
      <c r="I21" s="189"/>
      <c r="J21" s="187"/>
      <c r="K21" s="188"/>
      <c r="L21" s="188"/>
      <c r="M21" s="189"/>
      <c r="N21" s="187"/>
      <c r="O21" s="188"/>
      <c r="P21" s="188"/>
      <c r="Q21" s="189"/>
      <c r="R21" s="187"/>
      <c r="S21" s="188"/>
      <c r="T21" s="188"/>
      <c r="U21" s="189"/>
      <c r="V21" s="187"/>
      <c r="W21" s="188"/>
      <c r="X21" s="188"/>
      <c r="Y21" s="189"/>
    </row>
    <row r="22" spans="1:25" ht="14.4" customHeight="1" x14ac:dyDescent="0.3">
      <c r="A22" s="212"/>
      <c r="B22" s="187"/>
      <c r="C22" s="188"/>
      <c r="D22" s="188"/>
      <c r="E22" s="189"/>
      <c r="F22" s="187"/>
      <c r="G22" s="188"/>
      <c r="H22" s="188"/>
      <c r="I22" s="189"/>
      <c r="J22" s="187"/>
      <c r="K22" s="188"/>
      <c r="L22" s="188"/>
      <c r="M22" s="189"/>
      <c r="N22" s="187"/>
      <c r="O22" s="188"/>
      <c r="P22" s="188"/>
      <c r="Q22" s="189"/>
      <c r="R22" s="187"/>
      <c r="S22" s="188"/>
      <c r="T22" s="188"/>
      <c r="U22" s="189"/>
      <c r="V22" s="187"/>
      <c r="W22" s="188"/>
      <c r="X22" s="188"/>
      <c r="Y22" s="189"/>
    </row>
    <row r="23" spans="1:25" x14ac:dyDescent="0.3">
      <c r="A23" s="212"/>
      <c r="B23" s="187"/>
      <c r="C23" s="188"/>
      <c r="D23" s="188"/>
      <c r="E23" s="189"/>
      <c r="F23" s="187"/>
      <c r="G23" s="188"/>
      <c r="H23" s="188"/>
      <c r="I23" s="189"/>
      <c r="J23" s="187"/>
      <c r="K23" s="188"/>
      <c r="L23" s="188"/>
      <c r="M23" s="189"/>
      <c r="N23" s="187"/>
      <c r="O23" s="188"/>
      <c r="P23" s="188"/>
      <c r="Q23" s="189"/>
      <c r="R23" s="187"/>
      <c r="S23" s="188"/>
      <c r="T23" s="188"/>
      <c r="U23" s="189"/>
      <c r="V23" s="187"/>
      <c r="W23" s="188"/>
      <c r="X23" s="188"/>
      <c r="Y23" s="189"/>
    </row>
    <row r="24" spans="1:25" x14ac:dyDescent="0.3">
      <c r="A24" s="212"/>
      <c r="B24" s="187"/>
      <c r="C24" s="188"/>
      <c r="D24" s="188"/>
      <c r="E24" s="189"/>
      <c r="F24" s="187"/>
      <c r="G24" s="188"/>
      <c r="H24" s="188"/>
      <c r="I24" s="189"/>
      <c r="J24" s="187"/>
      <c r="K24" s="188"/>
      <c r="L24" s="188"/>
      <c r="M24" s="189"/>
      <c r="N24" s="187"/>
      <c r="O24" s="188"/>
      <c r="P24" s="188"/>
      <c r="Q24" s="189"/>
      <c r="R24" s="187"/>
      <c r="S24" s="188"/>
      <c r="T24" s="188"/>
      <c r="U24" s="189"/>
      <c r="V24" s="187"/>
      <c r="W24" s="188"/>
      <c r="X24" s="188"/>
      <c r="Y24" s="189"/>
    </row>
    <row r="25" spans="1:25" x14ac:dyDescent="0.3">
      <c r="A25" s="212"/>
      <c r="B25" s="187"/>
      <c r="C25" s="188"/>
      <c r="D25" s="188"/>
      <c r="E25" s="189"/>
      <c r="F25" s="187"/>
      <c r="G25" s="188"/>
      <c r="H25" s="188"/>
      <c r="I25" s="189"/>
      <c r="J25" s="187"/>
      <c r="K25" s="188"/>
      <c r="L25" s="188"/>
      <c r="M25" s="189"/>
      <c r="N25" s="187"/>
      <c r="O25" s="188"/>
      <c r="P25" s="188"/>
      <c r="Q25" s="189"/>
      <c r="R25" s="187"/>
      <c r="S25" s="188"/>
      <c r="T25" s="188"/>
      <c r="U25" s="189"/>
      <c r="V25" s="187"/>
      <c r="W25" s="188"/>
      <c r="X25" s="188"/>
      <c r="Y25" s="189"/>
    </row>
    <row r="26" spans="1:25" ht="15" thickBot="1" x14ac:dyDescent="0.35">
      <c r="A26" s="212"/>
      <c r="B26" s="190"/>
      <c r="C26" s="191"/>
      <c r="D26" s="191"/>
      <c r="E26" s="192"/>
      <c r="F26" s="190"/>
      <c r="G26" s="191"/>
      <c r="H26" s="191"/>
      <c r="I26" s="192"/>
      <c r="J26" s="190"/>
      <c r="K26" s="191"/>
      <c r="L26" s="191"/>
      <c r="M26" s="192"/>
      <c r="N26" s="190"/>
      <c r="O26" s="191"/>
      <c r="P26" s="191"/>
      <c r="Q26" s="192"/>
      <c r="R26" s="190"/>
      <c r="S26" s="191"/>
      <c r="T26" s="191"/>
      <c r="U26" s="192"/>
      <c r="V26" s="190"/>
      <c r="W26" s="191"/>
      <c r="X26" s="191"/>
      <c r="Y26" s="192"/>
    </row>
    <row r="27" spans="1:25" x14ac:dyDescent="0.3">
      <c r="A27" s="212"/>
      <c r="B27" s="197" t="s">
        <v>105</v>
      </c>
      <c r="C27" s="198"/>
      <c r="D27" s="195"/>
      <c r="E27" s="196"/>
      <c r="F27" s="197" t="s">
        <v>105</v>
      </c>
      <c r="G27" s="198"/>
      <c r="H27" s="195"/>
      <c r="I27" s="196"/>
      <c r="J27" s="197" t="s">
        <v>105</v>
      </c>
      <c r="K27" s="198"/>
      <c r="L27" s="195"/>
      <c r="M27" s="196"/>
      <c r="N27" s="197" t="s">
        <v>105</v>
      </c>
      <c r="O27" s="198"/>
      <c r="P27" s="195"/>
      <c r="Q27" s="196"/>
      <c r="R27" s="197" t="s">
        <v>105</v>
      </c>
      <c r="S27" s="198"/>
      <c r="T27" s="195"/>
      <c r="U27" s="196"/>
      <c r="V27" s="193" t="s">
        <v>105</v>
      </c>
      <c r="W27" s="194"/>
      <c r="X27" s="199"/>
      <c r="Y27" s="200"/>
    </row>
    <row r="28" spans="1:25" x14ac:dyDescent="0.3">
      <c r="A28" s="212"/>
      <c r="B28" s="187" t="s">
        <v>254</v>
      </c>
      <c r="C28" s="188"/>
      <c r="D28" s="188"/>
      <c r="E28" s="189"/>
      <c r="F28" s="187"/>
      <c r="G28" s="188"/>
      <c r="H28" s="188"/>
      <c r="I28" s="189"/>
      <c r="J28" s="187"/>
      <c r="K28" s="188"/>
      <c r="L28" s="188"/>
      <c r="M28" s="189"/>
      <c r="N28" s="187"/>
      <c r="O28" s="188"/>
      <c r="P28" s="188"/>
      <c r="Q28" s="189"/>
      <c r="R28" s="187"/>
      <c r="S28" s="188"/>
      <c r="T28" s="188"/>
      <c r="U28" s="189"/>
      <c r="V28" s="187"/>
      <c r="W28" s="188"/>
      <c r="X28" s="188"/>
      <c r="Y28" s="189"/>
    </row>
    <row r="29" spans="1:25" x14ac:dyDescent="0.3">
      <c r="A29" s="212"/>
      <c r="B29" s="187"/>
      <c r="C29" s="188"/>
      <c r="D29" s="188"/>
      <c r="E29" s="189"/>
      <c r="F29" s="187"/>
      <c r="G29" s="188"/>
      <c r="H29" s="188"/>
      <c r="I29" s="189"/>
      <c r="J29" s="187"/>
      <c r="K29" s="188"/>
      <c r="L29" s="188"/>
      <c r="M29" s="189"/>
      <c r="N29" s="187"/>
      <c r="O29" s="188"/>
      <c r="P29" s="188"/>
      <c r="Q29" s="189"/>
      <c r="R29" s="187"/>
      <c r="S29" s="188"/>
      <c r="T29" s="188"/>
      <c r="U29" s="189"/>
      <c r="V29" s="187"/>
      <c r="W29" s="188"/>
      <c r="X29" s="188"/>
      <c r="Y29" s="189"/>
    </row>
    <row r="30" spans="1:25" x14ac:dyDescent="0.3">
      <c r="A30" s="212"/>
      <c r="B30" s="187"/>
      <c r="C30" s="188"/>
      <c r="D30" s="188"/>
      <c r="E30" s="189"/>
      <c r="F30" s="187"/>
      <c r="G30" s="188"/>
      <c r="H30" s="188"/>
      <c r="I30" s="189"/>
      <c r="J30" s="187"/>
      <c r="K30" s="188"/>
      <c r="L30" s="188"/>
      <c r="M30" s="189"/>
      <c r="N30" s="187"/>
      <c r="O30" s="188"/>
      <c r="P30" s="188"/>
      <c r="Q30" s="189"/>
      <c r="R30" s="187"/>
      <c r="S30" s="188"/>
      <c r="T30" s="188"/>
      <c r="U30" s="189"/>
      <c r="V30" s="187"/>
      <c r="W30" s="188"/>
      <c r="X30" s="188"/>
      <c r="Y30" s="189"/>
    </row>
    <row r="31" spans="1:25" x14ac:dyDescent="0.3">
      <c r="A31" s="212"/>
      <c r="B31" s="187"/>
      <c r="C31" s="188"/>
      <c r="D31" s="188"/>
      <c r="E31" s="189"/>
      <c r="F31" s="187"/>
      <c r="G31" s="188"/>
      <c r="H31" s="188"/>
      <c r="I31" s="189"/>
      <c r="J31" s="187"/>
      <c r="K31" s="188"/>
      <c r="L31" s="188"/>
      <c r="M31" s="189"/>
      <c r="N31" s="187"/>
      <c r="O31" s="188"/>
      <c r="P31" s="188"/>
      <c r="Q31" s="189"/>
      <c r="R31" s="187"/>
      <c r="S31" s="188"/>
      <c r="T31" s="188"/>
      <c r="U31" s="189"/>
      <c r="V31" s="187"/>
      <c r="W31" s="188"/>
      <c r="X31" s="188"/>
      <c r="Y31" s="189"/>
    </row>
    <row r="32" spans="1:25" x14ac:dyDescent="0.3">
      <c r="A32" s="212"/>
      <c r="B32" s="187"/>
      <c r="C32" s="188"/>
      <c r="D32" s="188"/>
      <c r="E32" s="189"/>
      <c r="F32" s="187"/>
      <c r="G32" s="188"/>
      <c r="H32" s="188"/>
      <c r="I32" s="189"/>
      <c r="J32" s="187"/>
      <c r="K32" s="188"/>
      <c r="L32" s="188"/>
      <c r="M32" s="189"/>
      <c r="N32" s="187"/>
      <c r="O32" s="188"/>
      <c r="P32" s="188"/>
      <c r="Q32" s="189"/>
      <c r="R32" s="187"/>
      <c r="S32" s="188"/>
      <c r="T32" s="188"/>
      <c r="U32" s="189"/>
      <c r="V32" s="187"/>
      <c r="W32" s="188"/>
      <c r="X32" s="188"/>
      <c r="Y32" s="189"/>
    </row>
    <row r="33" spans="1:25" x14ac:dyDescent="0.3">
      <c r="A33" s="212"/>
      <c r="B33" s="187"/>
      <c r="C33" s="188"/>
      <c r="D33" s="188"/>
      <c r="E33" s="189"/>
      <c r="F33" s="187"/>
      <c r="G33" s="188"/>
      <c r="H33" s="188"/>
      <c r="I33" s="189"/>
      <c r="J33" s="187"/>
      <c r="K33" s="188"/>
      <c r="L33" s="188"/>
      <c r="M33" s="189"/>
      <c r="N33" s="187"/>
      <c r="O33" s="188"/>
      <c r="P33" s="188"/>
      <c r="Q33" s="189"/>
      <c r="R33" s="187"/>
      <c r="S33" s="188"/>
      <c r="T33" s="188"/>
      <c r="U33" s="189"/>
      <c r="V33" s="187"/>
      <c r="W33" s="188"/>
      <c r="X33" s="188"/>
      <c r="Y33" s="189"/>
    </row>
    <row r="34" spans="1:25" x14ac:dyDescent="0.3">
      <c r="A34" s="212"/>
      <c r="B34" s="187"/>
      <c r="C34" s="188"/>
      <c r="D34" s="188"/>
      <c r="E34" s="189"/>
      <c r="F34" s="187"/>
      <c r="G34" s="188"/>
      <c r="H34" s="188"/>
      <c r="I34" s="189"/>
      <c r="J34" s="187"/>
      <c r="K34" s="188"/>
      <c r="L34" s="188"/>
      <c r="M34" s="189"/>
      <c r="N34" s="187"/>
      <c r="O34" s="188"/>
      <c r="P34" s="188"/>
      <c r="Q34" s="189"/>
      <c r="R34" s="187"/>
      <c r="S34" s="188"/>
      <c r="T34" s="188"/>
      <c r="U34" s="189"/>
      <c r="V34" s="187"/>
      <c r="W34" s="188"/>
      <c r="X34" s="188"/>
      <c r="Y34" s="189"/>
    </row>
    <row r="35" spans="1:25" x14ac:dyDescent="0.3">
      <c r="A35" s="212"/>
      <c r="B35" s="187"/>
      <c r="C35" s="188"/>
      <c r="D35" s="188"/>
      <c r="E35" s="189"/>
      <c r="F35" s="187"/>
      <c r="G35" s="188"/>
      <c r="H35" s="188"/>
      <c r="I35" s="189"/>
      <c r="J35" s="187"/>
      <c r="K35" s="188"/>
      <c r="L35" s="188"/>
      <c r="M35" s="189"/>
      <c r="N35" s="187"/>
      <c r="O35" s="188"/>
      <c r="P35" s="188"/>
      <c r="Q35" s="189"/>
      <c r="R35" s="187"/>
      <c r="S35" s="188"/>
      <c r="T35" s="188"/>
      <c r="U35" s="189"/>
      <c r="V35" s="187"/>
      <c r="W35" s="188"/>
      <c r="X35" s="188"/>
      <c r="Y35" s="189"/>
    </row>
    <row r="36" spans="1:25" x14ac:dyDescent="0.3">
      <c r="A36" s="212"/>
      <c r="B36" s="187"/>
      <c r="C36" s="188"/>
      <c r="D36" s="188"/>
      <c r="E36" s="189"/>
      <c r="F36" s="187"/>
      <c r="G36" s="188"/>
      <c r="H36" s="188"/>
      <c r="I36" s="189"/>
      <c r="J36" s="187"/>
      <c r="K36" s="188"/>
      <c r="L36" s="188"/>
      <c r="M36" s="189"/>
      <c r="N36" s="187"/>
      <c r="O36" s="188"/>
      <c r="P36" s="188"/>
      <c r="Q36" s="189"/>
      <c r="R36" s="187"/>
      <c r="S36" s="188"/>
      <c r="T36" s="188"/>
      <c r="U36" s="189"/>
      <c r="V36" s="187"/>
      <c r="W36" s="188"/>
      <c r="X36" s="188"/>
      <c r="Y36" s="189"/>
    </row>
    <row r="37" spans="1:25" ht="15" thickBot="1" x14ac:dyDescent="0.35">
      <c r="A37" s="212"/>
      <c r="B37" s="190"/>
      <c r="C37" s="191"/>
      <c r="D37" s="191"/>
      <c r="E37" s="192"/>
      <c r="F37" s="190"/>
      <c r="G37" s="191"/>
      <c r="H37" s="191"/>
      <c r="I37" s="192"/>
      <c r="J37" s="190"/>
      <c r="K37" s="191"/>
      <c r="L37" s="191"/>
      <c r="M37" s="192"/>
      <c r="N37" s="190"/>
      <c r="O37" s="191"/>
      <c r="P37" s="191"/>
      <c r="Q37" s="192"/>
      <c r="R37" s="190"/>
      <c r="S37" s="191"/>
      <c r="T37" s="191"/>
      <c r="U37" s="192"/>
      <c r="V37" s="190"/>
      <c r="W37" s="191"/>
      <c r="X37" s="191"/>
      <c r="Y37" s="192"/>
    </row>
  </sheetData>
  <mergeCells count="72">
    <mergeCell ref="B16:C16"/>
    <mergeCell ref="D16:E16"/>
    <mergeCell ref="H16:I16"/>
    <mergeCell ref="J16:K16"/>
    <mergeCell ref="F5:G5"/>
    <mergeCell ref="H5:I5"/>
    <mergeCell ref="F6:I15"/>
    <mergeCell ref="F16:G16"/>
    <mergeCell ref="F28:I37"/>
    <mergeCell ref="N28:Q37"/>
    <mergeCell ref="R4:U4"/>
    <mergeCell ref="R5:S5"/>
    <mergeCell ref="T5:U5"/>
    <mergeCell ref="J28:M37"/>
    <mergeCell ref="N4:Q4"/>
    <mergeCell ref="N5:O5"/>
    <mergeCell ref="P5:Q5"/>
    <mergeCell ref="N6:Q15"/>
    <mergeCell ref="N16:O16"/>
    <mergeCell ref="J4:M4"/>
    <mergeCell ref="J5:K5"/>
    <mergeCell ref="L5:M5"/>
    <mergeCell ref="J6:M15"/>
    <mergeCell ref="F17:I26"/>
    <mergeCell ref="J17:M26"/>
    <mergeCell ref="J27:K27"/>
    <mergeCell ref="L27:M27"/>
    <mergeCell ref="L16:M16"/>
    <mergeCell ref="F27:G27"/>
    <mergeCell ref="H27:I27"/>
    <mergeCell ref="V28:Y37"/>
    <mergeCell ref="A2:B2"/>
    <mergeCell ref="C2:E2"/>
    <mergeCell ref="F2:G2"/>
    <mergeCell ref="H2:J2"/>
    <mergeCell ref="K2:L2"/>
    <mergeCell ref="T16:U16"/>
    <mergeCell ref="R17:U26"/>
    <mergeCell ref="R27:S27"/>
    <mergeCell ref="T27:U27"/>
    <mergeCell ref="R28:U37"/>
    <mergeCell ref="V4:Y4"/>
    <mergeCell ref="V5:W5"/>
    <mergeCell ref="N2:P2"/>
    <mergeCell ref="Q2:S2"/>
    <mergeCell ref="B3:Y3"/>
    <mergeCell ref="T2:V2"/>
    <mergeCell ref="W2:Y2"/>
    <mergeCell ref="A1:Y1"/>
    <mergeCell ref="X16:Y16"/>
    <mergeCell ref="V17:Y26"/>
    <mergeCell ref="B4:E4"/>
    <mergeCell ref="B6:E15"/>
    <mergeCell ref="B5:C5"/>
    <mergeCell ref="D5:E5"/>
    <mergeCell ref="F4:I4"/>
    <mergeCell ref="X5:Y5"/>
    <mergeCell ref="A4:A37"/>
    <mergeCell ref="B17:E26"/>
    <mergeCell ref="B27:C27"/>
    <mergeCell ref="D27:E27"/>
    <mergeCell ref="B28:E37"/>
    <mergeCell ref="V6:Y15"/>
    <mergeCell ref="V16:W16"/>
    <mergeCell ref="P16:Q16"/>
    <mergeCell ref="N17:Q26"/>
    <mergeCell ref="N27:O27"/>
    <mergeCell ref="P27:Q27"/>
    <mergeCell ref="V27:W27"/>
    <mergeCell ref="X27:Y27"/>
    <mergeCell ref="R6:U15"/>
    <mergeCell ref="R16:S16"/>
  </mergeCells>
  <pageMargins left="0.7" right="0.7" top="0.75" bottom="0.75" header="0.3" footer="0.3"/>
  <pageSetup paperSize="9" scale="58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'!DATI_NEDZĒST!'!$K$2:$K$9</xm:f>
          </x14:formula1>
          <xm:sqref>D5:E5 H5:I5 L5:M5 D16:E16 D27:E27 H16:I16 H27:I27 L16:M16 L27:M27 P5:Q5 P16:Q16 P27:Q27 T5:U5 T16:U16 T27:U27 X5:Y5 X16:Y16 X27:Y27</xm:sqref>
        </x14:dataValidation>
        <x14:dataValidation type="list" allowBlank="1" showInputMessage="1" showErrorMessage="1">
          <x14:formula1>
            <xm:f>'!DATI_NEDZĒST!'!$C$2:$C$10</xm:f>
          </x14:formula1>
          <xm:sqref>C2:E2</xm:sqref>
        </x14:dataValidation>
        <x14:dataValidation type="list" allowBlank="1" showInputMessage="1" showErrorMessage="1">
          <x14:formula1>
            <xm:f>'!DATI_NEDZĒST!'!$A$2:$A$27</xm:f>
          </x14:formula1>
          <xm:sqref>H2:J2</xm:sqref>
        </x14:dataValidation>
        <x14:dataValidation type="list" allowBlank="1" showInputMessage="1" showErrorMessage="1">
          <x14:formula1>
            <xm:f>'!DATI_NEDZĒST!'!$E$2:$E$13</xm:f>
          </x14:formula1>
          <xm:sqref>M2</xm:sqref>
        </x14:dataValidation>
        <x14:dataValidation type="list" allowBlank="1" showInputMessage="1" showErrorMessage="1">
          <x14:formula1>
            <xm:f>'!DATI_NEDZĒST!'!$M$2:$M$7</xm:f>
          </x14:formula1>
          <xm:sqref>B4:Y4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workbookViewId="0">
      <selection activeCell="B4" sqref="B4:E4"/>
    </sheetView>
  </sheetViews>
  <sheetFormatPr defaultRowHeight="14.4" x14ac:dyDescent="0.3"/>
  <sheetData>
    <row r="1" spans="1:25" ht="15" thickBot="1" x14ac:dyDescent="0.35">
      <c r="A1" s="207" t="s">
        <v>110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</row>
    <row r="2" spans="1:25" ht="15" thickBot="1" x14ac:dyDescent="0.35">
      <c r="A2" s="213" t="s">
        <v>9</v>
      </c>
      <c r="B2" s="203"/>
      <c r="C2" s="204"/>
      <c r="D2" s="205"/>
      <c r="E2" s="206"/>
      <c r="F2" s="201" t="s">
        <v>10</v>
      </c>
      <c r="G2" s="203"/>
      <c r="H2" s="204"/>
      <c r="I2" s="205"/>
      <c r="J2" s="206"/>
      <c r="K2" s="201" t="s">
        <v>11</v>
      </c>
      <c r="L2" s="203"/>
      <c r="M2" s="31"/>
      <c r="N2" s="201" t="s">
        <v>109</v>
      </c>
      <c r="O2" s="202"/>
      <c r="P2" s="203"/>
      <c r="Q2" s="204"/>
      <c r="R2" s="205"/>
      <c r="S2" s="206"/>
      <c r="T2" s="201" t="s">
        <v>12</v>
      </c>
      <c r="U2" s="202"/>
      <c r="V2" s="203"/>
      <c r="W2" s="204"/>
      <c r="X2" s="205"/>
      <c r="Y2" s="206"/>
    </row>
    <row r="3" spans="1:25" ht="15" thickBot="1" x14ac:dyDescent="0.35">
      <c r="A3" s="32" t="s">
        <v>22</v>
      </c>
      <c r="B3" s="217" t="s">
        <v>107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9"/>
    </row>
    <row r="4" spans="1:25" ht="15" thickBot="1" x14ac:dyDescent="0.35">
      <c r="A4" s="212" t="s">
        <v>102</v>
      </c>
      <c r="B4" s="209"/>
      <c r="C4" s="210"/>
      <c r="D4" s="210"/>
      <c r="E4" s="211"/>
      <c r="F4" s="209"/>
      <c r="G4" s="210"/>
      <c r="H4" s="210"/>
      <c r="I4" s="211"/>
      <c r="J4" s="209"/>
      <c r="K4" s="210"/>
      <c r="L4" s="210"/>
      <c r="M4" s="211"/>
      <c r="N4" s="209"/>
      <c r="O4" s="210"/>
      <c r="P4" s="210"/>
      <c r="Q4" s="211"/>
      <c r="R4" s="209"/>
      <c r="S4" s="210"/>
      <c r="T4" s="210"/>
      <c r="U4" s="211"/>
      <c r="V4" s="214"/>
      <c r="W4" s="215"/>
      <c r="X4" s="215"/>
      <c r="Y4" s="216"/>
    </row>
    <row r="5" spans="1:25" ht="14.4" customHeight="1" x14ac:dyDescent="0.3">
      <c r="A5" s="212"/>
      <c r="B5" s="197" t="s">
        <v>103</v>
      </c>
      <c r="C5" s="198"/>
      <c r="D5" s="195"/>
      <c r="E5" s="196"/>
      <c r="F5" s="197" t="s">
        <v>103</v>
      </c>
      <c r="G5" s="198"/>
      <c r="H5" s="195"/>
      <c r="I5" s="196"/>
      <c r="J5" s="197" t="s">
        <v>103</v>
      </c>
      <c r="K5" s="198"/>
      <c r="L5" s="195"/>
      <c r="M5" s="196"/>
      <c r="N5" s="197" t="s">
        <v>103</v>
      </c>
      <c r="O5" s="198"/>
      <c r="P5" s="195"/>
      <c r="Q5" s="196"/>
      <c r="R5" s="197" t="s">
        <v>103</v>
      </c>
      <c r="S5" s="198"/>
      <c r="T5" s="195"/>
      <c r="U5" s="196"/>
      <c r="V5" s="193" t="s">
        <v>103</v>
      </c>
      <c r="W5" s="194"/>
      <c r="X5" s="199"/>
      <c r="Y5" s="200"/>
    </row>
    <row r="6" spans="1:25" ht="14.4" customHeight="1" x14ac:dyDescent="0.3">
      <c r="A6" s="212"/>
      <c r="B6" s="187" t="s">
        <v>256</v>
      </c>
      <c r="C6" s="188"/>
      <c r="D6" s="188"/>
      <c r="E6" s="189"/>
      <c r="F6" s="187"/>
      <c r="G6" s="188"/>
      <c r="H6" s="188"/>
      <c r="I6" s="189"/>
      <c r="J6" s="187"/>
      <c r="K6" s="188"/>
      <c r="L6" s="188"/>
      <c r="M6" s="189"/>
      <c r="N6" s="187"/>
      <c r="O6" s="188"/>
      <c r="P6" s="188"/>
      <c r="Q6" s="189"/>
      <c r="R6" s="187"/>
      <c r="S6" s="188"/>
      <c r="T6" s="188"/>
      <c r="U6" s="189"/>
      <c r="V6" s="187"/>
      <c r="W6" s="188"/>
      <c r="X6" s="188"/>
      <c r="Y6" s="189"/>
    </row>
    <row r="7" spans="1:25" x14ac:dyDescent="0.3">
      <c r="A7" s="212"/>
      <c r="B7" s="187"/>
      <c r="C7" s="188"/>
      <c r="D7" s="188"/>
      <c r="E7" s="189"/>
      <c r="F7" s="187"/>
      <c r="G7" s="188"/>
      <c r="H7" s="188"/>
      <c r="I7" s="189"/>
      <c r="J7" s="187"/>
      <c r="K7" s="188"/>
      <c r="L7" s="188"/>
      <c r="M7" s="189"/>
      <c r="N7" s="187"/>
      <c r="O7" s="188"/>
      <c r="P7" s="188"/>
      <c r="Q7" s="189"/>
      <c r="R7" s="187"/>
      <c r="S7" s="188"/>
      <c r="T7" s="188"/>
      <c r="U7" s="189"/>
      <c r="V7" s="187"/>
      <c r="W7" s="188"/>
      <c r="X7" s="188"/>
      <c r="Y7" s="189"/>
    </row>
    <row r="8" spans="1:25" x14ac:dyDescent="0.3">
      <c r="A8" s="212"/>
      <c r="B8" s="187"/>
      <c r="C8" s="188"/>
      <c r="D8" s="188"/>
      <c r="E8" s="189"/>
      <c r="F8" s="187"/>
      <c r="G8" s="188"/>
      <c r="H8" s="188"/>
      <c r="I8" s="189"/>
      <c r="J8" s="187"/>
      <c r="K8" s="188"/>
      <c r="L8" s="188"/>
      <c r="M8" s="189"/>
      <c r="N8" s="187"/>
      <c r="O8" s="188"/>
      <c r="P8" s="188"/>
      <c r="Q8" s="189"/>
      <c r="R8" s="187"/>
      <c r="S8" s="188"/>
      <c r="T8" s="188"/>
      <c r="U8" s="189"/>
      <c r="V8" s="187"/>
      <c r="W8" s="188"/>
      <c r="X8" s="188"/>
      <c r="Y8" s="189"/>
    </row>
    <row r="9" spans="1:25" x14ac:dyDescent="0.3">
      <c r="A9" s="212"/>
      <c r="B9" s="187"/>
      <c r="C9" s="188"/>
      <c r="D9" s="188"/>
      <c r="E9" s="189"/>
      <c r="F9" s="187"/>
      <c r="G9" s="188"/>
      <c r="H9" s="188"/>
      <c r="I9" s="189"/>
      <c r="J9" s="187"/>
      <c r="K9" s="188"/>
      <c r="L9" s="188"/>
      <c r="M9" s="189"/>
      <c r="N9" s="187"/>
      <c r="O9" s="188"/>
      <c r="P9" s="188"/>
      <c r="Q9" s="189"/>
      <c r="R9" s="187"/>
      <c r="S9" s="188"/>
      <c r="T9" s="188"/>
      <c r="U9" s="189"/>
      <c r="V9" s="187"/>
      <c r="W9" s="188"/>
      <c r="X9" s="188"/>
      <c r="Y9" s="189"/>
    </row>
    <row r="10" spans="1:25" x14ac:dyDescent="0.3">
      <c r="A10" s="212"/>
      <c r="B10" s="187"/>
      <c r="C10" s="188"/>
      <c r="D10" s="188"/>
      <c r="E10" s="189"/>
      <c r="F10" s="187"/>
      <c r="G10" s="188"/>
      <c r="H10" s="188"/>
      <c r="I10" s="189"/>
      <c r="J10" s="187"/>
      <c r="K10" s="188"/>
      <c r="L10" s="188"/>
      <c r="M10" s="189"/>
      <c r="N10" s="187"/>
      <c r="O10" s="188"/>
      <c r="P10" s="188"/>
      <c r="Q10" s="189"/>
      <c r="R10" s="187"/>
      <c r="S10" s="188"/>
      <c r="T10" s="188"/>
      <c r="U10" s="189"/>
      <c r="V10" s="187"/>
      <c r="W10" s="188"/>
      <c r="X10" s="188"/>
      <c r="Y10" s="189"/>
    </row>
    <row r="11" spans="1:25" x14ac:dyDescent="0.3">
      <c r="A11" s="212"/>
      <c r="B11" s="187"/>
      <c r="C11" s="188"/>
      <c r="D11" s="188"/>
      <c r="E11" s="189"/>
      <c r="F11" s="187"/>
      <c r="G11" s="188"/>
      <c r="H11" s="188"/>
      <c r="I11" s="189"/>
      <c r="J11" s="187"/>
      <c r="K11" s="188"/>
      <c r="L11" s="188"/>
      <c r="M11" s="189"/>
      <c r="N11" s="187"/>
      <c r="O11" s="188"/>
      <c r="P11" s="188"/>
      <c r="Q11" s="189"/>
      <c r="R11" s="187"/>
      <c r="S11" s="188"/>
      <c r="T11" s="188"/>
      <c r="U11" s="189"/>
      <c r="V11" s="187"/>
      <c r="W11" s="188"/>
      <c r="X11" s="188"/>
      <c r="Y11" s="189"/>
    </row>
    <row r="12" spans="1:25" x14ac:dyDescent="0.3">
      <c r="A12" s="212"/>
      <c r="B12" s="187"/>
      <c r="C12" s="188"/>
      <c r="D12" s="188"/>
      <c r="E12" s="189"/>
      <c r="F12" s="187"/>
      <c r="G12" s="188"/>
      <c r="H12" s="188"/>
      <c r="I12" s="189"/>
      <c r="J12" s="187"/>
      <c r="K12" s="188"/>
      <c r="L12" s="188"/>
      <c r="M12" s="189"/>
      <c r="N12" s="187"/>
      <c r="O12" s="188"/>
      <c r="P12" s="188"/>
      <c r="Q12" s="189"/>
      <c r="R12" s="187"/>
      <c r="S12" s="188"/>
      <c r="T12" s="188"/>
      <c r="U12" s="189"/>
      <c r="V12" s="187"/>
      <c r="W12" s="188"/>
      <c r="X12" s="188"/>
      <c r="Y12" s="189"/>
    </row>
    <row r="13" spans="1:25" x14ac:dyDescent="0.3">
      <c r="A13" s="212"/>
      <c r="B13" s="187"/>
      <c r="C13" s="188"/>
      <c r="D13" s="188"/>
      <c r="E13" s="189"/>
      <c r="F13" s="187"/>
      <c r="G13" s="188"/>
      <c r="H13" s="188"/>
      <c r="I13" s="189"/>
      <c r="J13" s="187"/>
      <c r="K13" s="188"/>
      <c r="L13" s="188"/>
      <c r="M13" s="189"/>
      <c r="N13" s="187"/>
      <c r="O13" s="188"/>
      <c r="P13" s="188"/>
      <c r="Q13" s="189"/>
      <c r="R13" s="187"/>
      <c r="S13" s="188"/>
      <c r="T13" s="188"/>
      <c r="U13" s="189"/>
      <c r="V13" s="187"/>
      <c r="W13" s="188"/>
      <c r="X13" s="188"/>
      <c r="Y13" s="189"/>
    </row>
    <row r="14" spans="1:25" x14ac:dyDescent="0.3">
      <c r="A14" s="212"/>
      <c r="B14" s="187"/>
      <c r="C14" s="188"/>
      <c r="D14" s="188"/>
      <c r="E14" s="189"/>
      <c r="F14" s="187"/>
      <c r="G14" s="188"/>
      <c r="H14" s="188"/>
      <c r="I14" s="189"/>
      <c r="J14" s="187"/>
      <c r="K14" s="188"/>
      <c r="L14" s="188"/>
      <c r="M14" s="189"/>
      <c r="N14" s="187"/>
      <c r="O14" s="188"/>
      <c r="P14" s="188"/>
      <c r="Q14" s="189"/>
      <c r="R14" s="187"/>
      <c r="S14" s="188"/>
      <c r="T14" s="188"/>
      <c r="U14" s="189"/>
      <c r="V14" s="187"/>
      <c r="W14" s="188"/>
      <c r="X14" s="188"/>
      <c r="Y14" s="189"/>
    </row>
    <row r="15" spans="1:25" x14ac:dyDescent="0.3">
      <c r="A15" s="212"/>
      <c r="B15" s="187"/>
      <c r="C15" s="188"/>
      <c r="D15" s="188"/>
      <c r="E15" s="189"/>
      <c r="F15" s="187"/>
      <c r="G15" s="188"/>
      <c r="H15" s="188"/>
      <c r="I15" s="189"/>
      <c r="J15" s="187"/>
      <c r="K15" s="188"/>
      <c r="L15" s="188"/>
      <c r="M15" s="189"/>
      <c r="N15" s="187"/>
      <c r="O15" s="188"/>
      <c r="P15" s="188"/>
      <c r="Q15" s="189"/>
      <c r="R15" s="187"/>
      <c r="S15" s="188"/>
      <c r="T15" s="188"/>
      <c r="U15" s="189"/>
      <c r="V15" s="187"/>
      <c r="W15" s="188"/>
      <c r="X15" s="188"/>
      <c r="Y15" s="189"/>
    </row>
    <row r="16" spans="1:25" x14ac:dyDescent="0.3">
      <c r="A16" s="212"/>
      <c r="B16" s="187"/>
      <c r="C16" s="188"/>
      <c r="D16" s="188"/>
      <c r="E16" s="189"/>
      <c r="F16" s="187"/>
      <c r="G16" s="188"/>
      <c r="H16" s="188"/>
      <c r="I16" s="189"/>
      <c r="J16" s="187"/>
      <c r="K16" s="188"/>
      <c r="L16" s="188"/>
      <c r="M16" s="189"/>
      <c r="N16" s="187"/>
      <c r="O16" s="188"/>
      <c r="P16" s="188"/>
      <c r="Q16" s="189"/>
      <c r="R16" s="187"/>
      <c r="S16" s="188"/>
      <c r="T16" s="188"/>
      <c r="U16" s="189"/>
      <c r="V16" s="187"/>
      <c r="W16" s="188"/>
      <c r="X16" s="188"/>
      <c r="Y16" s="189"/>
    </row>
    <row r="17" spans="1:25" x14ac:dyDescent="0.3">
      <c r="A17" s="212"/>
      <c r="B17" s="187"/>
      <c r="C17" s="188"/>
      <c r="D17" s="188"/>
      <c r="E17" s="189"/>
      <c r="F17" s="187"/>
      <c r="G17" s="188"/>
      <c r="H17" s="188"/>
      <c r="I17" s="189"/>
      <c r="J17" s="187"/>
      <c r="K17" s="188"/>
      <c r="L17" s="188"/>
      <c r="M17" s="189"/>
      <c r="N17" s="187"/>
      <c r="O17" s="188"/>
      <c r="P17" s="188"/>
      <c r="Q17" s="189"/>
      <c r="R17" s="187"/>
      <c r="S17" s="188"/>
      <c r="T17" s="188"/>
      <c r="U17" s="189"/>
      <c r="V17" s="187"/>
      <c r="W17" s="188"/>
      <c r="X17" s="188"/>
      <c r="Y17" s="189"/>
    </row>
    <row r="18" spans="1:25" x14ac:dyDescent="0.3">
      <c r="A18" s="212"/>
      <c r="B18" s="187"/>
      <c r="C18" s="188"/>
      <c r="D18" s="188"/>
      <c r="E18" s="189"/>
      <c r="F18" s="187"/>
      <c r="G18" s="188"/>
      <c r="H18" s="188"/>
      <c r="I18" s="189"/>
      <c r="J18" s="187"/>
      <c r="K18" s="188"/>
      <c r="L18" s="188"/>
      <c r="M18" s="189"/>
      <c r="N18" s="187"/>
      <c r="O18" s="188"/>
      <c r="P18" s="188"/>
      <c r="Q18" s="189"/>
      <c r="R18" s="187"/>
      <c r="S18" s="188"/>
      <c r="T18" s="188"/>
      <c r="U18" s="189"/>
      <c r="V18" s="187"/>
      <c r="W18" s="188"/>
      <c r="X18" s="188"/>
      <c r="Y18" s="189"/>
    </row>
    <row r="19" spans="1:25" x14ac:dyDescent="0.3">
      <c r="A19" s="212"/>
      <c r="B19" s="187"/>
      <c r="C19" s="188"/>
      <c r="D19" s="188"/>
      <c r="E19" s="189"/>
      <c r="F19" s="187"/>
      <c r="G19" s="188"/>
      <c r="H19" s="188"/>
      <c r="I19" s="189"/>
      <c r="J19" s="187"/>
      <c r="K19" s="188"/>
      <c r="L19" s="188"/>
      <c r="M19" s="189"/>
      <c r="N19" s="187"/>
      <c r="O19" s="188"/>
      <c r="P19" s="188"/>
      <c r="Q19" s="189"/>
      <c r="R19" s="187"/>
      <c r="S19" s="188"/>
      <c r="T19" s="188"/>
      <c r="U19" s="189"/>
      <c r="V19" s="187"/>
      <c r="W19" s="188"/>
      <c r="X19" s="188"/>
      <c r="Y19" s="189"/>
    </row>
    <row r="20" spans="1:25" ht="15" thickBot="1" x14ac:dyDescent="0.35">
      <c r="A20" s="212"/>
      <c r="B20" s="190"/>
      <c r="C20" s="191"/>
      <c r="D20" s="191"/>
      <c r="E20" s="192"/>
      <c r="F20" s="190"/>
      <c r="G20" s="191"/>
      <c r="H20" s="191"/>
      <c r="I20" s="192"/>
      <c r="J20" s="190"/>
      <c r="K20" s="191"/>
      <c r="L20" s="191"/>
      <c r="M20" s="192"/>
      <c r="N20" s="190"/>
      <c r="O20" s="191"/>
      <c r="P20" s="191"/>
      <c r="Q20" s="192"/>
      <c r="R20" s="190"/>
      <c r="S20" s="191"/>
      <c r="T20" s="191"/>
      <c r="U20" s="192"/>
      <c r="V20" s="190"/>
      <c r="W20" s="191"/>
      <c r="X20" s="191"/>
      <c r="Y20" s="192"/>
    </row>
    <row r="21" spans="1:25" ht="14.4" customHeight="1" x14ac:dyDescent="0.3">
      <c r="A21" s="212"/>
      <c r="B21" s="197" t="s">
        <v>104</v>
      </c>
      <c r="C21" s="198"/>
      <c r="D21" s="195"/>
      <c r="E21" s="196"/>
      <c r="F21" s="197" t="s">
        <v>104</v>
      </c>
      <c r="G21" s="198"/>
      <c r="H21" s="195"/>
      <c r="I21" s="196"/>
      <c r="J21" s="197" t="s">
        <v>104</v>
      </c>
      <c r="K21" s="198"/>
      <c r="L21" s="195"/>
      <c r="M21" s="196"/>
      <c r="N21" s="197" t="s">
        <v>104</v>
      </c>
      <c r="O21" s="198"/>
      <c r="P21" s="195"/>
      <c r="Q21" s="196"/>
      <c r="R21" s="197" t="s">
        <v>104</v>
      </c>
      <c r="S21" s="198"/>
      <c r="T21" s="195"/>
      <c r="U21" s="196"/>
      <c r="V21" s="193" t="s">
        <v>104</v>
      </c>
      <c r="W21" s="194"/>
      <c r="X21" s="199"/>
      <c r="Y21" s="200"/>
    </row>
    <row r="22" spans="1:25" ht="14.4" customHeight="1" x14ac:dyDescent="0.3">
      <c r="A22" s="212"/>
      <c r="B22" s="187" t="s">
        <v>257</v>
      </c>
      <c r="C22" s="188"/>
      <c r="D22" s="188"/>
      <c r="E22" s="189"/>
      <c r="F22" s="187"/>
      <c r="G22" s="188"/>
      <c r="H22" s="188"/>
      <c r="I22" s="189"/>
      <c r="J22" s="187"/>
      <c r="K22" s="188"/>
      <c r="L22" s="188"/>
      <c r="M22" s="189"/>
      <c r="N22" s="187"/>
      <c r="O22" s="188"/>
      <c r="P22" s="188"/>
      <c r="Q22" s="189"/>
      <c r="R22" s="187"/>
      <c r="S22" s="188"/>
      <c r="T22" s="188"/>
      <c r="U22" s="189"/>
      <c r="V22" s="187"/>
      <c r="W22" s="188"/>
      <c r="X22" s="188"/>
      <c r="Y22" s="189"/>
    </row>
    <row r="23" spans="1:25" ht="14.4" customHeight="1" x14ac:dyDescent="0.3">
      <c r="A23" s="212"/>
      <c r="B23" s="187"/>
      <c r="C23" s="188"/>
      <c r="D23" s="188"/>
      <c r="E23" s="189"/>
      <c r="F23" s="187"/>
      <c r="G23" s="188"/>
      <c r="H23" s="188"/>
      <c r="I23" s="189"/>
      <c r="J23" s="187"/>
      <c r="K23" s="188"/>
      <c r="L23" s="188"/>
      <c r="M23" s="189"/>
      <c r="N23" s="187"/>
      <c r="O23" s="188"/>
      <c r="P23" s="188"/>
      <c r="Q23" s="189"/>
      <c r="R23" s="187"/>
      <c r="S23" s="188"/>
      <c r="T23" s="188"/>
      <c r="U23" s="189"/>
      <c r="V23" s="187"/>
      <c r="W23" s="188"/>
      <c r="X23" s="188"/>
      <c r="Y23" s="189"/>
    </row>
    <row r="24" spans="1:25" ht="14.4" customHeight="1" x14ac:dyDescent="0.3">
      <c r="A24" s="212"/>
      <c r="B24" s="187"/>
      <c r="C24" s="188"/>
      <c r="D24" s="188"/>
      <c r="E24" s="189"/>
      <c r="F24" s="187"/>
      <c r="G24" s="188"/>
      <c r="H24" s="188"/>
      <c r="I24" s="189"/>
      <c r="J24" s="187"/>
      <c r="K24" s="188"/>
      <c r="L24" s="188"/>
      <c r="M24" s="189"/>
      <c r="N24" s="187"/>
      <c r="O24" s="188"/>
      <c r="P24" s="188"/>
      <c r="Q24" s="189"/>
      <c r="R24" s="187"/>
      <c r="S24" s="188"/>
      <c r="T24" s="188"/>
      <c r="U24" s="189"/>
      <c r="V24" s="187"/>
      <c r="W24" s="188"/>
      <c r="X24" s="188"/>
      <c r="Y24" s="189"/>
    </row>
    <row r="25" spans="1:25" ht="14.4" customHeight="1" x14ac:dyDescent="0.3">
      <c r="A25" s="212"/>
      <c r="B25" s="187"/>
      <c r="C25" s="188"/>
      <c r="D25" s="188"/>
      <c r="E25" s="189"/>
      <c r="F25" s="187"/>
      <c r="G25" s="188"/>
      <c r="H25" s="188"/>
      <c r="I25" s="189"/>
      <c r="J25" s="187"/>
      <c r="K25" s="188"/>
      <c r="L25" s="188"/>
      <c r="M25" s="189"/>
      <c r="N25" s="187"/>
      <c r="O25" s="188"/>
      <c r="P25" s="188"/>
      <c r="Q25" s="189"/>
      <c r="R25" s="187"/>
      <c r="S25" s="188"/>
      <c r="T25" s="188"/>
      <c r="U25" s="189"/>
      <c r="V25" s="187"/>
      <c r="W25" s="188"/>
      <c r="X25" s="188"/>
      <c r="Y25" s="189"/>
    </row>
    <row r="26" spans="1:25" ht="14.4" customHeight="1" x14ac:dyDescent="0.3">
      <c r="A26" s="212"/>
      <c r="B26" s="187"/>
      <c r="C26" s="188"/>
      <c r="D26" s="188"/>
      <c r="E26" s="189"/>
      <c r="F26" s="187"/>
      <c r="G26" s="188"/>
      <c r="H26" s="188"/>
      <c r="I26" s="189"/>
      <c r="J26" s="187"/>
      <c r="K26" s="188"/>
      <c r="L26" s="188"/>
      <c r="M26" s="189"/>
      <c r="N26" s="187"/>
      <c r="O26" s="188"/>
      <c r="P26" s="188"/>
      <c r="Q26" s="189"/>
      <c r="R26" s="187"/>
      <c r="S26" s="188"/>
      <c r="T26" s="188"/>
      <c r="U26" s="189"/>
      <c r="V26" s="187"/>
      <c r="W26" s="188"/>
      <c r="X26" s="188"/>
      <c r="Y26" s="189"/>
    </row>
    <row r="27" spans="1:25" ht="14.4" customHeight="1" x14ac:dyDescent="0.3">
      <c r="A27" s="212"/>
      <c r="B27" s="187"/>
      <c r="C27" s="188"/>
      <c r="D27" s="188"/>
      <c r="E27" s="189"/>
      <c r="F27" s="187"/>
      <c r="G27" s="188"/>
      <c r="H27" s="188"/>
      <c r="I27" s="189"/>
      <c r="J27" s="187"/>
      <c r="K27" s="188"/>
      <c r="L27" s="188"/>
      <c r="M27" s="189"/>
      <c r="N27" s="187"/>
      <c r="O27" s="188"/>
      <c r="P27" s="188"/>
      <c r="Q27" s="189"/>
      <c r="R27" s="187"/>
      <c r="S27" s="188"/>
      <c r="T27" s="188"/>
      <c r="U27" s="189"/>
      <c r="V27" s="187"/>
      <c r="W27" s="188"/>
      <c r="X27" s="188"/>
      <c r="Y27" s="189"/>
    </row>
    <row r="28" spans="1:25" ht="14.4" customHeight="1" x14ac:dyDescent="0.3">
      <c r="A28" s="212"/>
      <c r="B28" s="187"/>
      <c r="C28" s="188"/>
      <c r="D28" s="188"/>
      <c r="E28" s="189"/>
      <c r="F28" s="187"/>
      <c r="G28" s="188"/>
      <c r="H28" s="188"/>
      <c r="I28" s="189"/>
      <c r="J28" s="187"/>
      <c r="K28" s="188"/>
      <c r="L28" s="188"/>
      <c r="M28" s="189"/>
      <c r="N28" s="187"/>
      <c r="O28" s="188"/>
      <c r="P28" s="188"/>
      <c r="Q28" s="189"/>
      <c r="R28" s="187"/>
      <c r="S28" s="188"/>
      <c r="T28" s="188"/>
      <c r="U28" s="189"/>
      <c r="V28" s="187"/>
      <c r="W28" s="188"/>
      <c r="X28" s="188"/>
      <c r="Y28" s="189"/>
    </row>
    <row r="29" spans="1:25" ht="14.4" customHeight="1" x14ac:dyDescent="0.3">
      <c r="A29" s="212"/>
      <c r="B29" s="187"/>
      <c r="C29" s="188"/>
      <c r="D29" s="188"/>
      <c r="E29" s="189"/>
      <c r="F29" s="187"/>
      <c r="G29" s="188"/>
      <c r="H29" s="188"/>
      <c r="I29" s="189"/>
      <c r="J29" s="187"/>
      <c r="K29" s="188"/>
      <c r="L29" s="188"/>
      <c r="M29" s="189"/>
      <c r="N29" s="187"/>
      <c r="O29" s="188"/>
      <c r="P29" s="188"/>
      <c r="Q29" s="189"/>
      <c r="R29" s="187"/>
      <c r="S29" s="188"/>
      <c r="T29" s="188"/>
      <c r="U29" s="189"/>
      <c r="V29" s="187"/>
      <c r="W29" s="188"/>
      <c r="X29" s="188"/>
      <c r="Y29" s="189"/>
    </row>
    <row r="30" spans="1:25" ht="14.4" customHeight="1" x14ac:dyDescent="0.3">
      <c r="A30" s="212"/>
      <c r="B30" s="187"/>
      <c r="C30" s="188"/>
      <c r="D30" s="188"/>
      <c r="E30" s="189"/>
      <c r="F30" s="187"/>
      <c r="G30" s="188"/>
      <c r="H30" s="188"/>
      <c r="I30" s="189"/>
      <c r="J30" s="187"/>
      <c r="K30" s="188"/>
      <c r="L30" s="188"/>
      <c r="M30" s="189"/>
      <c r="N30" s="187"/>
      <c r="O30" s="188"/>
      <c r="P30" s="188"/>
      <c r="Q30" s="189"/>
      <c r="R30" s="187"/>
      <c r="S30" s="188"/>
      <c r="T30" s="188"/>
      <c r="U30" s="189"/>
      <c r="V30" s="187"/>
      <c r="W30" s="188"/>
      <c r="X30" s="188"/>
      <c r="Y30" s="189"/>
    </row>
    <row r="31" spans="1:25" ht="14.4" customHeight="1" x14ac:dyDescent="0.3">
      <c r="A31" s="212"/>
      <c r="B31" s="187"/>
      <c r="C31" s="188"/>
      <c r="D31" s="188"/>
      <c r="E31" s="189"/>
      <c r="F31" s="187"/>
      <c r="G31" s="188"/>
      <c r="H31" s="188"/>
      <c r="I31" s="189"/>
      <c r="J31" s="187"/>
      <c r="K31" s="188"/>
      <c r="L31" s="188"/>
      <c r="M31" s="189"/>
      <c r="N31" s="187"/>
      <c r="O31" s="188"/>
      <c r="P31" s="188"/>
      <c r="Q31" s="189"/>
      <c r="R31" s="187"/>
      <c r="S31" s="188"/>
      <c r="T31" s="188"/>
      <c r="U31" s="189"/>
      <c r="V31" s="187"/>
      <c r="W31" s="188"/>
      <c r="X31" s="188"/>
      <c r="Y31" s="189"/>
    </row>
    <row r="32" spans="1:25" ht="14.4" customHeight="1" x14ac:dyDescent="0.3">
      <c r="A32" s="212"/>
      <c r="B32" s="187"/>
      <c r="C32" s="188"/>
      <c r="D32" s="188"/>
      <c r="E32" s="189"/>
      <c r="F32" s="187"/>
      <c r="G32" s="188"/>
      <c r="H32" s="188"/>
      <c r="I32" s="189"/>
      <c r="J32" s="187"/>
      <c r="K32" s="188"/>
      <c r="L32" s="188"/>
      <c r="M32" s="189"/>
      <c r="N32" s="187"/>
      <c r="O32" s="188"/>
      <c r="P32" s="188"/>
      <c r="Q32" s="189"/>
      <c r="R32" s="187"/>
      <c r="S32" s="188"/>
      <c r="T32" s="188"/>
      <c r="U32" s="189"/>
      <c r="V32" s="187"/>
      <c r="W32" s="188"/>
      <c r="X32" s="188"/>
      <c r="Y32" s="189"/>
    </row>
    <row r="33" spans="1:25" x14ac:dyDescent="0.3">
      <c r="A33" s="212"/>
      <c r="B33" s="187"/>
      <c r="C33" s="188"/>
      <c r="D33" s="188"/>
      <c r="E33" s="189"/>
      <c r="F33" s="187"/>
      <c r="G33" s="188"/>
      <c r="H33" s="188"/>
      <c r="I33" s="189"/>
      <c r="J33" s="187"/>
      <c r="K33" s="188"/>
      <c r="L33" s="188"/>
      <c r="M33" s="189"/>
      <c r="N33" s="187"/>
      <c r="O33" s="188"/>
      <c r="P33" s="188"/>
      <c r="Q33" s="189"/>
      <c r="R33" s="187"/>
      <c r="S33" s="188"/>
      <c r="T33" s="188"/>
      <c r="U33" s="189"/>
      <c r="V33" s="187"/>
      <c r="W33" s="188"/>
      <c r="X33" s="188"/>
      <c r="Y33" s="189"/>
    </row>
    <row r="34" spans="1:25" x14ac:dyDescent="0.3">
      <c r="A34" s="212"/>
      <c r="B34" s="187"/>
      <c r="C34" s="188"/>
      <c r="D34" s="188"/>
      <c r="E34" s="189"/>
      <c r="F34" s="187"/>
      <c r="G34" s="188"/>
      <c r="H34" s="188"/>
      <c r="I34" s="189"/>
      <c r="J34" s="187"/>
      <c r="K34" s="188"/>
      <c r="L34" s="188"/>
      <c r="M34" s="189"/>
      <c r="N34" s="187"/>
      <c r="O34" s="188"/>
      <c r="P34" s="188"/>
      <c r="Q34" s="189"/>
      <c r="R34" s="187"/>
      <c r="S34" s="188"/>
      <c r="T34" s="188"/>
      <c r="U34" s="189"/>
      <c r="V34" s="187"/>
      <c r="W34" s="188"/>
      <c r="X34" s="188"/>
      <c r="Y34" s="189"/>
    </row>
    <row r="35" spans="1:25" x14ac:dyDescent="0.3">
      <c r="A35" s="212"/>
      <c r="B35" s="187"/>
      <c r="C35" s="188"/>
      <c r="D35" s="188"/>
      <c r="E35" s="189"/>
      <c r="F35" s="187"/>
      <c r="G35" s="188"/>
      <c r="H35" s="188"/>
      <c r="I35" s="189"/>
      <c r="J35" s="187"/>
      <c r="K35" s="188"/>
      <c r="L35" s="188"/>
      <c r="M35" s="189"/>
      <c r="N35" s="187"/>
      <c r="O35" s="188"/>
      <c r="P35" s="188"/>
      <c r="Q35" s="189"/>
      <c r="R35" s="187"/>
      <c r="S35" s="188"/>
      <c r="T35" s="188"/>
      <c r="U35" s="189"/>
      <c r="V35" s="187"/>
      <c r="W35" s="188"/>
      <c r="X35" s="188"/>
      <c r="Y35" s="189"/>
    </row>
    <row r="36" spans="1:25" ht="15" thickBot="1" x14ac:dyDescent="0.35">
      <c r="A36" s="212"/>
      <c r="B36" s="190"/>
      <c r="C36" s="191"/>
      <c r="D36" s="191"/>
      <c r="E36" s="192"/>
      <c r="F36" s="190"/>
      <c r="G36" s="191"/>
      <c r="H36" s="191"/>
      <c r="I36" s="192"/>
      <c r="J36" s="190"/>
      <c r="K36" s="191"/>
      <c r="L36" s="191"/>
      <c r="M36" s="192"/>
      <c r="N36" s="190"/>
      <c r="O36" s="191"/>
      <c r="P36" s="191"/>
      <c r="Q36" s="192"/>
      <c r="R36" s="190"/>
      <c r="S36" s="191"/>
      <c r="T36" s="191"/>
      <c r="U36" s="192"/>
      <c r="V36" s="190"/>
      <c r="W36" s="191"/>
      <c r="X36" s="191"/>
      <c r="Y36" s="192"/>
    </row>
    <row r="37" spans="1:25" x14ac:dyDescent="0.3">
      <c r="A37" s="212"/>
      <c r="B37" s="197" t="s">
        <v>105</v>
      </c>
      <c r="C37" s="198"/>
      <c r="D37" s="195"/>
      <c r="E37" s="196"/>
      <c r="F37" s="197" t="s">
        <v>105</v>
      </c>
      <c r="G37" s="198"/>
      <c r="H37" s="195"/>
      <c r="I37" s="196"/>
      <c r="J37" s="197" t="s">
        <v>105</v>
      </c>
      <c r="K37" s="198"/>
      <c r="L37" s="195"/>
      <c r="M37" s="196"/>
      <c r="N37" s="197" t="s">
        <v>105</v>
      </c>
      <c r="O37" s="198"/>
      <c r="P37" s="195"/>
      <c r="Q37" s="196"/>
      <c r="R37" s="197" t="s">
        <v>105</v>
      </c>
      <c r="S37" s="198"/>
      <c r="T37" s="195"/>
      <c r="U37" s="196"/>
      <c r="V37" s="193" t="s">
        <v>105</v>
      </c>
      <c r="W37" s="194"/>
      <c r="X37" s="199"/>
      <c r="Y37" s="200"/>
    </row>
    <row r="38" spans="1:25" x14ac:dyDescent="0.3">
      <c r="A38" s="212"/>
      <c r="B38" s="187" t="s">
        <v>258</v>
      </c>
      <c r="C38" s="188"/>
      <c r="D38" s="188"/>
      <c r="E38" s="189"/>
      <c r="F38" s="187"/>
      <c r="G38" s="188"/>
      <c r="H38" s="188"/>
      <c r="I38" s="189"/>
      <c r="J38" s="187"/>
      <c r="K38" s="188"/>
      <c r="L38" s="188"/>
      <c r="M38" s="189"/>
      <c r="N38" s="187"/>
      <c r="O38" s="188"/>
      <c r="P38" s="188"/>
      <c r="Q38" s="189"/>
      <c r="R38" s="187"/>
      <c r="S38" s="188"/>
      <c r="T38" s="188"/>
      <c r="U38" s="189"/>
      <c r="V38" s="187"/>
      <c r="W38" s="188"/>
      <c r="X38" s="188"/>
      <c r="Y38" s="189"/>
    </row>
    <row r="39" spans="1:25" x14ac:dyDescent="0.3">
      <c r="A39" s="212"/>
      <c r="B39" s="187"/>
      <c r="C39" s="188"/>
      <c r="D39" s="188"/>
      <c r="E39" s="189"/>
      <c r="F39" s="187"/>
      <c r="G39" s="188"/>
      <c r="H39" s="188"/>
      <c r="I39" s="189"/>
      <c r="J39" s="187"/>
      <c r="K39" s="188"/>
      <c r="L39" s="188"/>
      <c r="M39" s="189"/>
      <c r="N39" s="187"/>
      <c r="O39" s="188"/>
      <c r="P39" s="188"/>
      <c r="Q39" s="189"/>
      <c r="R39" s="187"/>
      <c r="S39" s="188"/>
      <c r="T39" s="188"/>
      <c r="U39" s="189"/>
      <c r="V39" s="187"/>
      <c r="W39" s="188"/>
      <c r="X39" s="188"/>
      <c r="Y39" s="189"/>
    </row>
    <row r="40" spans="1:25" x14ac:dyDescent="0.3">
      <c r="A40" s="212"/>
      <c r="B40" s="187"/>
      <c r="C40" s="188"/>
      <c r="D40" s="188"/>
      <c r="E40" s="189"/>
      <c r="F40" s="187"/>
      <c r="G40" s="188"/>
      <c r="H40" s="188"/>
      <c r="I40" s="189"/>
      <c r="J40" s="187"/>
      <c r="K40" s="188"/>
      <c r="L40" s="188"/>
      <c r="M40" s="189"/>
      <c r="N40" s="187"/>
      <c r="O40" s="188"/>
      <c r="P40" s="188"/>
      <c r="Q40" s="189"/>
      <c r="R40" s="187"/>
      <c r="S40" s="188"/>
      <c r="T40" s="188"/>
      <c r="U40" s="189"/>
      <c r="V40" s="187"/>
      <c r="W40" s="188"/>
      <c r="X40" s="188"/>
      <c r="Y40" s="189"/>
    </row>
    <row r="41" spans="1:25" x14ac:dyDescent="0.3">
      <c r="A41" s="212"/>
      <c r="B41" s="187"/>
      <c r="C41" s="188"/>
      <c r="D41" s="188"/>
      <c r="E41" s="189"/>
      <c r="F41" s="187"/>
      <c r="G41" s="188"/>
      <c r="H41" s="188"/>
      <c r="I41" s="189"/>
      <c r="J41" s="187"/>
      <c r="K41" s="188"/>
      <c r="L41" s="188"/>
      <c r="M41" s="189"/>
      <c r="N41" s="187"/>
      <c r="O41" s="188"/>
      <c r="P41" s="188"/>
      <c r="Q41" s="189"/>
      <c r="R41" s="187"/>
      <c r="S41" s="188"/>
      <c r="T41" s="188"/>
      <c r="U41" s="189"/>
      <c r="V41" s="187"/>
      <c r="W41" s="188"/>
      <c r="X41" s="188"/>
      <c r="Y41" s="189"/>
    </row>
    <row r="42" spans="1:25" x14ac:dyDescent="0.3">
      <c r="A42" s="212"/>
      <c r="B42" s="187"/>
      <c r="C42" s="188"/>
      <c r="D42" s="188"/>
      <c r="E42" s="189"/>
      <c r="F42" s="187"/>
      <c r="G42" s="188"/>
      <c r="H42" s="188"/>
      <c r="I42" s="189"/>
      <c r="J42" s="187"/>
      <c r="K42" s="188"/>
      <c r="L42" s="188"/>
      <c r="M42" s="189"/>
      <c r="N42" s="187"/>
      <c r="O42" s="188"/>
      <c r="P42" s="188"/>
      <c r="Q42" s="189"/>
      <c r="R42" s="187"/>
      <c r="S42" s="188"/>
      <c r="T42" s="188"/>
      <c r="U42" s="189"/>
      <c r="V42" s="187"/>
      <c r="W42" s="188"/>
      <c r="X42" s="188"/>
      <c r="Y42" s="189"/>
    </row>
    <row r="43" spans="1:25" x14ac:dyDescent="0.3">
      <c r="A43" s="212"/>
      <c r="B43" s="187"/>
      <c r="C43" s="188"/>
      <c r="D43" s="188"/>
      <c r="E43" s="189"/>
      <c r="F43" s="187"/>
      <c r="G43" s="188"/>
      <c r="H43" s="188"/>
      <c r="I43" s="189"/>
      <c r="J43" s="187"/>
      <c r="K43" s="188"/>
      <c r="L43" s="188"/>
      <c r="M43" s="189"/>
      <c r="N43" s="187"/>
      <c r="O43" s="188"/>
      <c r="P43" s="188"/>
      <c r="Q43" s="189"/>
      <c r="R43" s="187"/>
      <c r="S43" s="188"/>
      <c r="T43" s="188"/>
      <c r="U43" s="189"/>
      <c r="V43" s="187"/>
      <c r="W43" s="188"/>
      <c r="X43" s="188"/>
      <c r="Y43" s="189"/>
    </row>
    <row r="44" spans="1:25" x14ac:dyDescent="0.3">
      <c r="A44" s="212"/>
      <c r="B44" s="187"/>
      <c r="C44" s="188"/>
      <c r="D44" s="188"/>
      <c r="E44" s="189"/>
      <c r="F44" s="187"/>
      <c r="G44" s="188"/>
      <c r="H44" s="188"/>
      <c r="I44" s="189"/>
      <c r="J44" s="187"/>
      <c r="K44" s="188"/>
      <c r="L44" s="188"/>
      <c r="M44" s="189"/>
      <c r="N44" s="187"/>
      <c r="O44" s="188"/>
      <c r="P44" s="188"/>
      <c r="Q44" s="189"/>
      <c r="R44" s="187"/>
      <c r="S44" s="188"/>
      <c r="T44" s="188"/>
      <c r="U44" s="189"/>
      <c r="V44" s="187"/>
      <c r="W44" s="188"/>
      <c r="X44" s="188"/>
      <c r="Y44" s="189"/>
    </row>
    <row r="45" spans="1:25" x14ac:dyDescent="0.3">
      <c r="A45" s="212"/>
      <c r="B45" s="187"/>
      <c r="C45" s="188"/>
      <c r="D45" s="188"/>
      <c r="E45" s="189"/>
      <c r="F45" s="187"/>
      <c r="G45" s="188"/>
      <c r="H45" s="188"/>
      <c r="I45" s="189"/>
      <c r="J45" s="187"/>
      <c r="K45" s="188"/>
      <c r="L45" s="188"/>
      <c r="M45" s="189"/>
      <c r="N45" s="187"/>
      <c r="O45" s="188"/>
      <c r="P45" s="188"/>
      <c r="Q45" s="189"/>
      <c r="R45" s="187"/>
      <c r="S45" s="188"/>
      <c r="T45" s="188"/>
      <c r="U45" s="189"/>
      <c r="V45" s="187"/>
      <c r="W45" s="188"/>
      <c r="X45" s="188"/>
      <c r="Y45" s="189"/>
    </row>
    <row r="46" spans="1:25" x14ac:dyDescent="0.3">
      <c r="A46" s="212"/>
      <c r="B46" s="187"/>
      <c r="C46" s="188"/>
      <c r="D46" s="188"/>
      <c r="E46" s="189"/>
      <c r="F46" s="187"/>
      <c r="G46" s="188"/>
      <c r="H46" s="188"/>
      <c r="I46" s="189"/>
      <c r="J46" s="187"/>
      <c r="K46" s="188"/>
      <c r="L46" s="188"/>
      <c r="M46" s="189"/>
      <c r="N46" s="187"/>
      <c r="O46" s="188"/>
      <c r="P46" s="188"/>
      <c r="Q46" s="189"/>
      <c r="R46" s="187"/>
      <c r="S46" s="188"/>
      <c r="T46" s="188"/>
      <c r="U46" s="189"/>
      <c r="V46" s="187"/>
      <c r="W46" s="188"/>
      <c r="X46" s="188"/>
      <c r="Y46" s="189"/>
    </row>
    <row r="47" spans="1:25" x14ac:dyDescent="0.3">
      <c r="A47" s="212"/>
      <c r="B47" s="187"/>
      <c r="C47" s="188"/>
      <c r="D47" s="188"/>
      <c r="E47" s="189"/>
      <c r="F47" s="187"/>
      <c r="G47" s="188"/>
      <c r="H47" s="188"/>
      <c r="I47" s="189"/>
      <c r="J47" s="187"/>
      <c r="K47" s="188"/>
      <c r="L47" s="188"/>
      <c r="M47" s="189"/>
      <c r="N47" s="187"/>
      <c r="O47" s="188"/>
      <c r="P47" s="188"/>
      <c r="Q47" s="189"/>
      <c r="R47" s="187"/>
      <c r="S47" s="188"/>
      <c r="T47" s="188"/>
      <c r="U47" s="189"/>
      <c r="V47" s="187"/>
      <c r="W47" s="188"/>
      <c r="X47" s="188"/>
      <c r="Y47" s="189"/>
    </row>
    <row r="48" spans="1:25" x14ac:dyDescent="0.3">
      <c r="A48" s="212"/>
      <c r="B48" s="187"/>
      <c r="C48" s="188"/>
      <c r="D48" s="188"/>
      <c r="E48" s="189"/>
      <c r="F48" s="187"/>
      <c r="G48" s="188"/>
      <c r="H48" s="188"/>
      <c r="I48" s="189"/>
      <c r="J48" s="187"/>
      <c r="K48" s="188"/>
      <c r="L48" s="188"/>
      <c r="M48" s="189"/>
      <c r="N48" s="187"/>
      <c r="O48" s="188"/>
      <c r="P48" s="188"/>
      <c r="Q48" s="189"/>
      <c r="R48" s="187"/>
      <c r="S48" s="188"/>
      <c r="T48" s="188"/>
      <c r="U48" s="189"/>
      <c r="V48" s="187"/>
      <c r="W48" s="188"/>
      <c r="X48" s="188"/>
      <c r="Y48" s="189"/>
    </row>
    <row r="49" spans="1:25" x14ac:dyDescent="0.3">
      <c r="A49" s="212"/>
      <c r="B49" s="187"/>
      <c r="C49" s="188"/>
      <c r="D49" s="188"/>
      <c r="E49" s="189"/>
      <c r="F49" s="187"/>
      <c r="G49" s="188"/>
      <c r="H49" s="188"/>
      <c r="I49" s="189"/>
      <c r="J49" s="187"/>
      <c r="K49" s="188"/>
      <c r="L49" s="188"/>
      <c r="M49" s="189"/>
      <c r="N49" s="187"/>
      <c r="O49" s="188"/>
      <c r="P49" s="188"/>
      <c r="Q49" s="189"/>
      <c r="R49" s="187"/>
      <c r="S49" s="188"/>
      <c r="T49" s="188"/>
      <c r="U49" s="189"/>
      <c r="V49" s="187"/>
      <c r="W49" s="188"/>
      <c r="X49" s="188"/>
      <c r="Y49" s="189"/>
    </row>
    <row r="50" spans="1:25" x14ac:dyDescent="0.3">
      <c r="A50" s="212"/>
      <c r="B50" s="187"/>
      <c r="C50" s="188"/>
      <c r="D50" s="188"/>
      <c r="E50" s="189"/>
      <c r="F50" s="187"/>
      <c r="G50" s="188"/>
      <c r="H50" s="188"/>
      <c r="I50" s="189"/>
      <c r="J50" s="187"/>
      <c r="K50" s="188"/>
      <c r="L50" s="188"/>
      <c r="M50" s="189"/>
      <c r="N50" s="187"/>
      <c r="O50" s="188"/>
      <c r="P50" s="188"/>
      <c r="Q50" s="189"/>
      <c r="R50" s="187"/>
      <c r="S50" s="188"/>
      <c r="T50" s="188"/>
      <c r="U50" s="189"/>
      <c r="V50" s="187"/>
      <c r="W50" s="188"/>
      <c r="X50" s="188"/>
      <c r="Y50" s="189"/>
    </row>
    <row r="51" spans="1:25" ht="15" thickBot="1" x14ac:dyDescent="0.35">
      <c r="A51" s="212"/>
      <c r="B51" s="190"/>
      <c r="C51" s="191"/>
      <c r="D51" s="191"/>
      <c r="E51" s="192"/>
      <c r="F51" s="190"/>
      <c r="G51" s="191"/>
      <c r="H51" s="191"/>
      <c r="I51" s="192"/>
      <c r="J51" s="190"/>
      <c r="K51" s="191"/>
      <c r="L51" s="191"/>
      <c r="M51" s="192"/>
      <c r="N51" s="190"/>
      <c r="O51" s="191"/>
      <c r="P51" s="191"/>
      <c r="Q51" s="192"/>
      <c r="R51" s="190"/>
      <c r="S51" s="191"/>
      <c r="T51" s="191"/>
      <c r="U51" s="192"/>
      <c r="V51" s="190"/>
      <c r="W51" s="191"/>
      <c r="X51" s="191"/>
      <c r="Y51" s="192"/>
    </row>
  </sheetData>
  <mergeCells count="72">
    <mergeCell ref="B38:E51"/>
    <mergeCell ref="F38:I51"/>
    <mergeCell ref="J38:M51"/>
    <mergeCell ref="N38:Q51"/>
    <mergeCell ref="R38:U51"/>
    <mergeCell ref="V38:Y51"/>
    <mergeCell ref="N37:O37"/>
    <mergeCell ref="P37:Q37"/>
    <mergeCell ref="R37:S37"/>
    <mergeCell ref="T37:U37"/>
    <mergeCell ref="V37:W37"/>
    <mergeCell ref="X37:Y37"/>
    <mergeCell ref="L37:M37"/>
    <mergeCell ref="B22:E36"/>
    <mergeCell ref="F22:I36"/>
    <mergeCell ref="J22:M36"/>
    <mergeCell ref="N22:Q36"/>
    <mergeCell ref="B37:C37"/>
    <mergeCell ref="D37:E37"/>
    <mergeCell ref="F37:G37"/>
    <mergeCell ref="H37:I37"/>
    <mergeCell ref="J37:K37"/>
    <mergeCell ref="R22:U36"/>
    <mergeCell ref="V22:Y36"/>
    <mergeCell ref="N21:O21"/>
    <mergeCell ref="P21:Q21"/>
    <mergeCell ref="R21:S21"/>
    <mergeCell ref="T21:U21"/>
    <mergeCell ref="V21:W21"/>
    <mergeCell ref="X21:Y21"/>
    <mergeCell ref="P5:Q5"/>
    <mergeCell ref="B21:C21"/>
    <mergeCell ref="D21:E21"/>
    <mergeCell ref="F21:G21"/>
    <mergeCell ref="H21:I21"/>
    <mergeCell ref="J21:K21"/>
    <mergeCell ref="F6:I20"/>
    <mergeCell ref="J6:M20"/>
    <mergeCell ref="N6:Q20"/>
    <mergeCell ref="L21:M21"/>
    <mergeCell ref="R5:S5"/>
    <mergeCell ref="T5:U5"/>
    <mergeCell ref="V5:W5"/>
    <mergeCell ref="X5:Y5"/>
    <mergeCell ref="V6:Y20"/>
    <mergeCell ref="R6:U20"/>
    <mergeCell ref="B3:Y3"/>
    <mergeCell ref="A4:A51"/>
    <mergeCell ref="B4:E4"/>
    <mergeCell ref="F4:I4"/>
    <mergeCell ref="J4:M4"/>
    <mergeCell ref="N4:Q4"/>
    <mergeCell ref="R4:U4"/>
    <mergeCell ref="V4:Y4"/>
    <mergeCell ref="B5:C5"/>
    <mergeCell ref="D5:E5"/>
    <mergeCell ref="F5:G5"/>
    <mergeCell ref="H5:I5"/>
    <mergeCell ref="J5:K5"/>
    <mergeCell ref="L5:M5"/>
    <mergeCell ref="N5:O5"/>
    <mergeCell ref="B6:E20"/>
    <mergeCell ref="A1:Y1"/>
    <mergeCell ref="A2:B2"/>
    <mergeCell ref="C2:E2"/>
    <mergeCell ref="F2:G2"/>
    <mergeCell ref="H2:J2"/>
    <mergeCell ref="K2:L2"/>
    <mergeCell ref="N2:P2"/>
    <mergeCell ref="Q2:S2"/>
    <mergeCell ref="T2:V2"/>
    <mergeCell ref="W2:Y2"/>
  </mergeCells>
  <pageMargins left="0.7" right="0.7" top="0.75" bottom="0.75" header="0.3" footer="0.3"/>
  <pageSetup paperSize="9" scale="58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'!DATI_NEDZĒST!'!$E$2:$E$13</xm:f>
          </x14:formula1>
          <xm:sqref>M2</xm:sqref>
        </x14:dataValidation>
        <x14:dataValidation type="list" allowBlank="1" showInputMessage="1" showErrorMessage="1">
          <x14:formula1>
            <xm:f>'!DATI_NEDZĒST!'!$A$2:$A$27</xm:f>
          </x14:formula1>
          <xm:sqref>H2:J2</xm:sqref>
        </x14:dataValidation>
        <x14:dataValidation type="list" allowBlank="1" showInputMessage="1" showErrorMessage="1">
          <x14:formula1>
            <xm:f>'!DATI_NEDZĒST!'!$C$2:$C$10</xm:f>
          </x14:formula1>
          <xm:sqref>C2:E2</xm:sqref>
        </x14:dataValidation>
        <x14:dataValidation type="list" allowBlank="1" showInputMessage="1" showErrorMessage="1">
          <x14:formula1>
            <xm:f>'!DATI_NEDZĒST!'!$K$2:$K$9</xm:f>
          </x14:formula1>
          <xm:sqref>D5:E5 H5:I5 L5:M5 D21:E21 D37:E37 H21:I21 H37:I37 L21:M21 L37:M37 P5:Q5 P21:Q21 P37:Q37 T5:U5 T21:U21 T37:U37 X5:Y5 X21:Y21 X37:Y37</xm:sqref>
        </x14:dataValidation>
        <x14:dataValidation type="list" allowBlank="1" showInputMessage="1" showErrorMessage="1">
          <x14:formula1>
            <xm:f>'!DATI_NEDZĒST!'!$I$2:$I$8</xm:f>
          </x14:formula1>
          <xm:sqref>B4 J4 F4 N4 R4 V4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workbookViewId="0">
      <selection activeCell="H12" sqref="H12"/>
    </sheetView>
  </sheetViews>
  <sheetFormatPr defaultRowHeight="14.4" x14ac:dyDescent="0.3"/>
  <cols>
    <col min="1" max="1" width="24.77734375" customWidth="1"/>
    <col min="2" max="2" width="3.77734375" customWidth="1"/>
    <col min="3" max="3" width="24.77734375" customWidth="1"/>
    <col min="4" max="4" width="7.77734375" customWidth="1"/>
    <col min="5" max="5" width="24.77734375" customWidth="1"/>
  </cols>
  <sheetData>
    <row r="1" spans="1:5" ht="15" thickBot="1" x14ac:dyDescent="0.35">
      <c r="A1" s="230" t="s">
        <v>259</v>
      </c>
      <c r="B1" s="231"/>
      <c r="C1" s="231"/>
      <c r="D1" s="231"/>
      <c r="E1" s="165"/>
    </row>
    <row r="2" spans="1:5" ht="15" thickBot="1" x14ac:dyDescent="0.35"/>
    <row r="3" spans="1:5" ht="15" thickBot="1" x14ac:dyDescent="0.35">
      <c r="A3" s="232" t="s">
        <v>260</v>
      </c>
      <c r="B3" s="93"/>
      <c r="C3" s="227" t="s">
        <v>9</v>
      </c>
      <c r="D3" s="227"/>
      <c r="E3" s="48"/>
    </row>
    <row r="4" spans="1:5" ht="15" thickBot="1" x14ac:dyDescent="0.35">
      <c r="A4" s="233"/>
      <c r="B4" s="234"/>
    </row>
    <row r="5" spans="1:5" ht="15" thickBot="1" x14ac:dyDescent="0.35">
      <c r="A5" s="235"/>
      <c r="B5" s="236"/>
      <c r="C5" s="227" t="s">
        <v>10</v>
      </c>
      <c r="D5" s="227"/>
      <c r="E5" s="48"/>
    </row>
    <row r="6" spans="1:5" ht="15" thickBot="1" x14ac:dyDescent="0.35"/>
    <row r="7" spans="1:5" x14ac:dyDescent="0.3">
      <c r="A7" s="228" t="s">
        <v>267</v>
      </c>
      <c r="B7" s="229"/>
      <c r="C7" s="227" t="s">
        <v>261</v>
      </c>
      <c r="D7" s="227"/>
      <c r="E7" s="49"/>
    </row>
    <row r="8" spans="1:5" x14ac:dyDescent="0.3">
      <c r="A8" s="85" t="s">
        <v>271</v>
      </c>
      <c r="B8" s="87"/>
      <c r="E8" s="224"/>
    </row>
    <row r="9" spans="1:5" ht="15" thickBot="1" x14ac:dyDescent="0.35">
      <c r="A9" s="88"/>
      <c r="B9" s="90"/>
      <c r="E9" s="225"/>
    </row>
    <row r="10" spans="1:5" ht="15" thickBot="1" x14ac:dyDescent="0.35"/>
    <row r="11" spans="1:5" x14ac:dyDescent="0.3">
      <c r="A11" s="221" t="s">
        <v>196</v>
      </c>
      <c r="B11" s="184" t="s">
        <v>272</v>
      </c>
      <c r="C11" s="185"/>
      <c r="D11" s="185"/>
      <c r="E11" s="186"/>
    </row>
    <row r="12" spans="1:5" x14ac:dyDescent="0.3">
      <c r="A12" s="222"/>
      <c r="B12" s="76"/>
      <c r="C12" s="77"/>
      <c r="D12" s="77"/>
      <c r="E12" s="78"/>
    </row>
    <row r="13" spans="1:5" ht="15" thickBot="1" x14ac:dyDescent="0.35">
      <c r="A13" s="226"/>
      <c r="B13" s="79"/>
      <c r="C13" s="80"/>
      <c r="D13" s="80"/>
      <c r="E13" s="81"/>
    </row>
    <row r="14" spans="1:5" ht="15" thickBot="1" x14ac:dyDescent="0.35">
      <c r="A14" s="41"/>
      <c r="B14" s="41"/>
      <c r="C14" s="41"/>
      <c r="D14" s="41"/>
      <c r="E14" s="41"/>
    </row>
    <row r="15" spans="1:5" x14ac:dyDescent="0.3">
      <c r="A15" s="221" t="s">
        <v>197</v>
      </c>
      <c r="B15" s="184" t="s">
        <v>273</v>
      </c>
      <c r="C15" s="185"/>
      <c r="D15" s="185"/>
      <c r="E15" s="186"/>
    </row>
    <row r="16" spans="1:5" x14ac:dyDescent="0.3">
      <c r="A16" s="222"/>
      <c r="B16" s="76"/>
      <c r="C16" s="77"/>
      <c r="D16" s="77"/>
      <c r="E16" s="78"/>
    </row>
    <row r="17" spans="1:9" ht="15" thickBot="1" x14ac:dyDescent="0.35">
      <c r="A17" s="223"/>
      <c r="B17" s="79"/>
      <c r="C17" s="80"/>
      <c r="D17" s="80"/>
      <c r="E17" s="81"/>
    </row>
    <row r="18" spans="1:9" ht="15" thickBot="1" x14ac:dyDescent="0.35"/>
    <row r="19" spans="1:9" ht="15" thickBot="1" x14ac:dyDescent="0.35">
      <c r="A19" s="122" t="s">
        <v>198</v>
      </c>
      <c r="B19" s="220"/>
      <c r="C19" s="220"/>
      <c r="D19" s="220"/>
      <c r="E19" s="123"/>
    </row>
    <row r="20" spans="1:9" x14ac:dyDescent="0.3">
      <c r="A20" s="50" t="s">
        <v>202</v>
      </c>
      <c r="B20" s="50" t="s">
        <v>201</v>
      </c>
      <c r="C20" s="50" t="s">
        <v>199</v>
      </c>
      <c r="D20" s="51" t="s">
        <v>195</v>
      </c>
      <c r="E20" s="51" t="s">
        <v>200</v>
      </c>
      <c r="F20" s="12"/>
      <c r="G20" s="12"/>
      <c r="H20" s="12"/>
      <c r="I20" s="12"/>
    </row>
    <row r="21" spans="1:9" x14ac:dyDescent="0.3">
      <c r="A21" s="53"/>
      <c r="B21" s="53"/>
      <c r="C21" s="58" t="s">
        <v>270</v>
      </c>
      <c r="D21" s="53"/>
      <c r="E21" s="52"/>
    </row>
    <row r="22" spans="1:9" x14ac:dyDescent="0.3">
      <c r="A22" s="55"/>
      <c r="B22" s="55"/>
      <c r="D22" s="54"/>
      <c r="E22" s="55"/>
    </row>
    <row r="23" spans="1:9" x14ac:dyDescent="0.3">
      <c r="A23" s="55"/>
      <c r="B23" s="55"/>
      <c r="D23" s="55"/>
      <c r="E23" s="55"/>
    </row>
    <row r="24" spans="1:9" x14ac:dyDescent="0.3">
      <c r="A24" s="55"/>
      <c r="B24" s="55"/>
      <c r="D24" s="55"/>
      <c r="E24" s="55"/>
    </row>
    <row r="25" spans="1:9" x14ac:dyDescent="0.3">
      <c r="A25" s="55"/>
      <c r="B25" s="55"/>
      <c r="D25" s="55"/>
      <c r="E25" s="55"/>
    </row>
    <row r="26" spans="1:9" x14ac:dyDescent="0.3">
      <c r="A26" s="55"/>
      <c r="B26" s="55"/>
      <c r="D26" s="55"/>
      <c r="E26" s="55"/>
    </row>
    <row r="27" spans="1:9" x14ac:dyDescent="0.3">
      <c r="A27" s="55"/>
      <c r="B27" s="55"/>
      <c r="D27" s="55"/>
      <c r="E27" s="55"/>
    </row>
    <row r="28" spans="1:9" x14ac:dyDescent="0.3">
      <c r="A28" s="55"/>
      <c r="B28" s="55"/>
      <c r="D28" s="55"/>
      <c r="E28" s="55"/>
    </row>
    <row r="29" spans="1:9" x14ac:dyDescent="0.3">
      <c r="A29" s="55"/>
      <c r="B29" s="55"/>
      <c r="D29" s="55"/>
      <c r="E29" s="55"/>
    </row>
    <row r="30" spans="1:9" x14ac:dyDescent="0.3">
      <c r="A30" s="55"/>
      <c r="B30" s="55"/>
      <c r="D30" s="55"/>
      <c r="E30" s="55"/>
    </row>
    <row r="31" spans="1:9" x14ac:dyDescent="0.3">
      <c r="A31" s="55"/>
      <c r="B31" s="55"/>
      <c r="D31" s="55"/>
      <c r="E31" s="55"/>
    </row>
    <row r="32" spans="1:9" x14ac:dyDescent="0.3">
      <c r="A32" s="55"/>
      <c r="B32" s="55"/>
      <c r="D32" s="55"/>
      <c r="E32" s="55"/>
    </row>
    <row r="33" spans="1:5" x14ac:dyDescent="0.3">
      <c r="A33" s="55"/>
      <c r="B33" s="55"/>
      <c r="D33" s="55"/>
      <c r="E33" s="55"/>
    </row>
    <row r="34" spans="1:5" x14ac:dyDescent="0.3">
      <c r="A34" s="55"/>
      <c r="B34" s="55"/>
      <c r="C34" s="47" t="s">
        <v>268</v>
      </c>
      <c r="D34" s="55"/>
      <c r="E34" s="55"/>
    </row>
    <row r="35" spans="1:5" x14ac:dyDescent="0.3">
      <c r="A35" s="55"/>
      <c r="B35" s="55"/>
      <c r="D35" s="55"/>
      <c r="E35" s="55"/>
    </row>
    <row r="36" spans="1:5" x14ac:dyDescent="0.3">
      <c r="A36" s="55"/>
      <c r="B36" s="55"/>
      <c r="D36" s="55"/>
      <c r="E36" s="55"/>
    </row>
    <row r="37" spans="1:5" x14ac:dyDescent="0.3">
      <c r="A37" s="55"/>
      <c r="B37" s="55"/>
      <c r="D37" s="55"/>
      <c r="E37" s="55"/>
    </row>
    <row r="38" spans="1:5" x14ac:dyDescent="0.3">
      <c r="A38" s="55"/>
      <c r="B38" s="55"/>
      <c r="D38" s="55"/>
      <c r="E38" s="55"/>
    </row>
    <row r="39" spans="1:5" x14ac:dyDescent="0.3">
      <c r="A39" s="55"/>
      <c r="B39" s="55"/>
      <c r="D39" s="55"/>
      <c r="E39" s="55"/>
    </row>
    <row r="40" spans="1:5" x14ac:dyDescent="0.3">
      <c r="A40" s="55"/>
      <c r="B40" s="55"/>
      <c r="D40" s="55"/>
      <c r="E40" s="55"/>
    </row>
    <row r="41" spans="1:5" x14ac:dyDescent="0.3">
      <c r="A41" s="55"/>
      <c r="B41" s="55"/>
      <c r="D41" s="55"/>
      <c r="E41" s="55"/>
    </row>
    <row r="42" spans="1:5" x14ac:dyDescent="0.3">
      <c r="A42" s="55"/>
      <c r="B42" s="55"/>
      <c r="D42" s="55"/>
      <c r="E42" s="55"/>
    </row>
    <row r="43" spans="1:5" x14ac:dyDescent="0.3">
      <c r="A43" s="55"/>
      <c r="B43" s="55"/>
      <c r="D43" s="55"/>
      <c r="E43" s="55"/>
    </row>
    <row r="44" spans="1:5" x14ac:dyDescent="0.3">
      <c r="A44" s="55"/>
      <c r="B44" s="55"/>
      <c r="D44" s="55"/>
      <c r="E44" s="55"/>
    </row>
    <row r="45" spans="1:5" x14ac:dyDescent="0.3">
      <c r="A45" s="55"/>
      <c r="B45" s="55"/>
      <c r="D45" s="55"/>
      <c r="E45" s="55"/>
    </row>
    <row r="46" spans="1:5" x14ac:dyDescent="0.3">
      <c r="A46" s="55"/>
      <c r="B46" s="55"/>
      <c r="D46" s="55"/>
      <c r="E46" s="55"/>
    </row>
    <row r="47" spans="1:5" x14ac:dyDescent="0.3">
      <c r="A47" s="55"/>
      <c r="B47" s="55"/>
      <c r="D47" s="55"/>
      <c r="E47" s="55"/>
    </row>
    <row r="48" spans="1:5" x14ac:dyDescent="0.3">
      <c r="A48" s="55"/>
      <c r="B48" s="55"/>
      <c r="D48" s="55"/>
      <c r="E48" s="55"/>
    </row>
    <row r="49" spans="1:5" x14ac:dyDescent="0.3">
      <c r="A49" s="56"/>
      <c r="B49" s="56"/>
      <c r="C49" s="57"/>
      <c r="D49" s="56"/>
      <c r="E49" s="56"/>
    </row>
    <row r="50" spans="1:5" ht="15" thickBot="1" x14ac:dyDescent="0.35">
      <c r="A50" s="44"/>
      <c r="B50" s="44"/>
      <c r="C50" s="44"/>
      <c r="D50" s="44"/>
      <c r="E50" s="44"/>
    </row>
    <row r="51" spans="1:5" ht="15" thickBot="1" x14ac:dyDescent="0.35">
      <c r="A51" s="122" t="s">
        <v>198</v>
      </c>
      <c r="B51" s="220"/>
      <c r="C51" s="220"/>
      <c r="D51" s="220"/>
      <c r="E51" s="123"/>
    </row>
    <row r="52" spans="1:5" x14ac:dyDescent="0.3">
      <c r="A52" s="50" t="s">
        <v>202</v>
      </c>
      <c r="B52" s="50" t="s">
        <v>201</v>
      </c>
      <c r="C52" s="50" t="s">
        <v>199</v>
      </c>
      <c r="D52" s="51" t="s">
        <v>195</v>
      </c>
      <c r="E52" s="51" t="s">
        <v>200</v>
      </c>
    </row>
    <row r="53" spans="1:5" x14ac:dyDescent="0.3">
      <c r="A53" s="53"/>
      <c r="B53" s="53"/>
      <c r="C53" s="53"/>
      <c r="D53" s="53"/>
      <c r="E53" s="52"/>
    </row>
    <row r="54" spans="1:5" x14ac:dyDescent="0.3">
      <c r="A54" s="55"/>
      <c r="B54" s="55"/>
      <c r="D54" s="54"/>
      <c r="E54" s="55"/>
    </row>
    <row r="55" spans="1:5" x14ac:dyDescent="0.3">
      <c r="A55" s="55"/>
      <c r="B55" s="55"/>
      <c r="D55" s="55"/>
      <c r="E55" s="55"/>
    </row>
    <row r="56" spans="1:5" x14ac:dyDescent="0.3">
      <c r="A56" s="55"/>
      <c r="B56" s="55"/>
      <c r="D56" s="55"/>
      <c r="E56" s="55"/>
    </row>
    <row r="57" spans="1:5" x14ac:dyDescent="0.3">
      <c r="A57" s="55"/>
      <c r="B57" s="55"/>
      <c r="D57" s="55"/>
      <c r="E57" s="55"/>
    </row>
    <row r="58" spans="1:5" x14ac:dyDescent="0.3">
      <c r="A58" s="55"/>
      <c r="B58" s="55"/>
      <c r="C58" s="47"/>
      <c r="D58" s="55"/>
      <c r="E58" s="55"/>
    </row>
    <row r="59" spans="1:5" x14ac:dyDescent="0.3">
      <c r="A59" s="55"/>
      <c r="B59" s="55"/>
      <c r="D59" s="55"/>
      <c r="E59" s="55"/>
    </row>
    <row r="60" spans="1:5" x14ac:dyDescent="0.3">
      <c r="A60" s="55"/>
      <c r="B60" s="55"/>
      <c r="D60" s="55"/>
      <c r="E60" s="55"/>
    </row>
    <row r="61" spans="1:5" x14ac:dyDescent="0.3">
      <c r="A61" s="55"/>
      <c r="B61" s="55"/>
      <c r="D61" s="55"/>
      <c r="E61" s="55"/>
    </row>
    <row r="62" spans="1:5" x14ac:dyDescent="0.3">
      <c r="A62" s="55"/>
      <c r="B62" s="55"/>
      <c r="D62" s="55"/>
      <c r="E62" s="55"/>
    </row>
    <row r="63" spans="1:5" x14ac:dyDescent="0.3">
      <c r="A63" s="55"/>
      <c r="B63" s="55"/>
      <c r="D63" s="55"/>
      <c r="E63" s="55"/>
    </row>
    <row r="64" spans="1:5" x14ac:dyDescent="0.3">
      <c r="A64" s="55"/>
      <c r="B64" s="55"/>
      <c r="D64" s="55"/>
      <c r="E64" s="55"/>
    </row>
    <row r="65" spans="1:5" x14ac:dyDescent="0.3">
      <c r="A65" s="55"/>
      <c r="B65" s="55"/>
      <c r="D65" s="55"/>
      <c r="E65" s="55"/>
    </row>
    <row r="66" spans="1:5" x14ac:dyDescent="0.3">
      <c r="A66" s="55"/>
      <c r="B66" s="55"/>
      <c r="D66" s="55"/>
      <c r="E66" s="55"/>
    </row>
    <row r="67" spans="1:5" x14ac:dyDescent="0.3">
      <c r="A67" s="55"/>
      <c r="B67" s="55"/>
      <c r="D67" s="55"/>
      <c r="E67" s="55"/>
    </row>
    <row r="68" spans="1:5" x14ac:dyDescent="0.3">
      <c r="A68" s="55"/>
      <c r="B68" s="55"/>
      <c r="D68" s="55"/>
      <c r="E68" s="55"/>
    </row>
    <row r="69" spans="1:5" x14ac:dyDescent="0.3">
      <c r="A69" s="55"/>
      <c r="B69" s="55"/>
      <c r="D69" s="55"/>
      <c r="E69" s="55"/>
    </row>
    <row r="70" spans="1:5" x14ac:dyDescent="0.3">
      <c r="A70" s="55"/>
      <c r="B70" s="55"/>
      <c r="D70" s="55"/>
      <c r="E70" s="55"/>
    </row>
    <row r="71" spans="1:5" x14ac:dyDescent="0.3">
      <c r="A71" s="55"/>
      <c r="B71" s="55"/>
      <c r="D71" s="55"/>
      <c r="E71" s="55"/>
    </row>
    <row r="72" spans="1:5" x14ac:dyDescent="0.3">
      <c r="A72" s="55"/>
      <c r="B72" s="55"/>
      <c r="D72" s="55"/>
      <c r="E72" s="55"/>
    </row>
    <row r="73" spans="1:5" x14ac:dyDescent="0.3">
      <c r="A73" s="55"/>
      <c r="B73" s="55"/>
      <c r="D73" s="55"/>
      <c r="E73" s="55"/>
    </row>
    <row r="74" spans="1:5" x14ac:dyDescent="0.3">
      <c r="A74" s="55"/>
      <c r="B74" s="55"/>
      <c r="D74" s="55"/>
      <c r="E74" s="55"/>
    </row>
    <row r="75" spans="1:5" x14ac:dyDescent="0.3">
      <c r="A75" s="55"/>
      <c r="B75" s="55"/>
      <c r="D75" s="55"/>
      <c r="E75" s="55"/>
    </row>
    <row r="76" spans="1:5" x14ac:dyDescent="0.3">
      <c r="A76" s="55"/>
      <c r="B76" s="55"/>
      <c r="D76" s="55"/>
      <c r="E76" s="55"/>
    </row>
    <row r="77" spans="1:5" x14ac:dyDescent="0.3">
      <c r="A77" s="55"/>
      <c r="B77" s="55"/>
      <c r="D77" s="55"/>
      <c r="E77" s="55"/>
    </row>
    <row r="78" spans="1:5" x14ac:dyDescent="0.3">
      <c r="A78" s="55"/>
      <c r="B78" s="55"/>
      <c r="D78" s="55"/>
      <c r="E78" s="55"/>
    </row>
    <row r="79" spans="1:5" x14ac:dyDescent="0.3">
      <c r="A79" s="55"/>
      <c r="B79" s="55"/>
      <c r="D79" s="55"/>
      <c r="E79" s="55"/>
    </row>
    <row r="80" spans="1:5" x14ac:dyDescent="0.3">
      <c r="A80" s="55"/>
      <c r="B80" s="55"/>
      <c r="D80" s="55"/>
      <c r="E80" s="55"/>
    </row>
    <row r="81" spans="1:5" x14ac:dyDescent="0.3">
      <c r="A81" s="55"/>
      <c r="B81" s="55"/>
      <c r="D81" s="55"/>
      <c r="E81" s="55"/>
    </row>
    <row r="82" spans="1:5" x14ac:dyDescent="0.3">
      <c r="A82" s="55"/>
      <c r="B82" s="55"/>
      <c r="D82" s="55"/>
      <c r="E82" s="55"/>
    </row>
    <row r="83" spans="1:5" x14ac:dyDescent="0.3">
      <c r="A83" s="55"/>
      <c r="B83" s="55"/>
      <c r="C83" s="38" t="s">
        <v>269</v>
      </c>
      <c r="D83" s="55"/>
      <c r="E83" s="55"/>
    </row>
    <row r="84" spans="1:5" x14ac:dyDescent="0.3">
      <c r="A84" s="55"/>
      <c r="B84" s="55"/>
      <c r="D84" s="55"/>
      <c r="E84" s="55"/>
    </row>
    <row r="85" spans="1:5" x14ac:dyDescent="0.3">
      <c r="A85" s="55"/>
      <c r="B85" s="55"/>
      <c r="D85" s="55"/>
      <c r="E85" s="55"/>
    </row>
    <row r="86" spans="1:5" x14ac:dyDescent="0.3">
      <c r="A86" s="55"/>
      <c r="B86" s="55"/>
      <c r="D86" s="55"/>
      <c r="E86" s="55"/>
    </row>
    <row r="87" spans="1:5" x14ac:dyDescent="0.3">
      <c r="A87" s="55"/>
      <c r="B87" s="55"/>
      <c r="D87" s="55"/>
      <c r="E87" s="55"/>
    </row>
    <row r="88" spans="1:5" x14ac:dyDescent="0.3">
      <c r="A88" s="55"/>
      <c r="B88" s="55"/>
      <c r="D88" s="55"/>
      <c r="E88" s="55"/>
    </row>
    <row r="89" spans="1:5" x14ac:dyDescent="0.3">
      <c r="A89" s="55"/>
      <c r="B89" s="55"/>
      <c r="D89" s="55"/>
      <c r="E89" s="55"/>
    </row>
    <row r="90" spans="1:5" x14ac:dyDescent="0.3">
      <c r="A90" s="55"/>
      <c r="B90" s="55"/>
      <c r="D90" s="55"/>
      <c r="E90" s="55"/>
    </row>
    <row r="91" spans="1:5" x14ac:dyDescent="0.3">
      <c r="A91" s="55"/>
      <c r="B91" s="55"/>
      <c r="D91" s="55"/>
      <c r="E91" s="55"/>
    </row>
    <row r="92" spans="1:5" x14ac:dyDescent="0.3">
      <c r="A92" s="55"/>
      <c r="B92" s="55"/>
      <c r="D92" s="55"/>
      <c r="E92" s="55"/>
    </row>
    <row r="93" spans="1:5" x14ac:dyDescent="0.3">
      <c r="A93" s="55"/>
      <c r="B93" s="55"/>
      <c r="D93" s="55"/>
      <c r="E93" s="55"/>
    </row>
    <row r="94" spans="1:5" x14ac:dyDescent="0.3">
      <c r="A94" s="55"/>
      <c r="B94" s="55"/>
      <c r="D94" s="55"/>
      <c r="E94" s="55"/>
    </row>
    <row r="95" spans="1:5" x14ac:dyDescent="0.3">
      <c r="A95" s="55"/>
      <c r="B95" s="55"/>
      <c r="D95" s="55"/>
      <c r="E95" s="55"/>
    </row>
    <row r="96" spans="1:5" x14ac:dyDescent="0.3">
      <c r="A96" s="55"/>
      <c r="B96" s="55"/>
      <c r="D96" s="55"/>
      <c r="E96" s="55"/>
    </row>
    <row r="97" spans="1:5" x14ac:dyDescent="0.3">
      <c r="A97" s="55"/>
      <c r="B97" s="55"/>
      <c r="D97" s="55"/>
      <c r="E97" s="55"/>
    </row>
    <row r="98" spans="1:5" x14ac:dyDescent="0.3">
      <c r="A98" s="55"/>
      <c r="B98" s="55"/>
      <c r="D98" s="55"/>
      <c r="E98" s="55"/>
    </row>
    <row r="99" spans="1:5" x14ac:dyDescent="0.3">
      <c r="A99" s="56"/>
      <c r="B99" s="56"/>
      <c r="C99" s="57"/>
      <c r="D99" s="56"/>
      <c r="E99" s="56"/>
    </row>
  </sheetData>
  <mergeCells count="15">
    <mergeCell ref="C7:D7"/>
    <mergeCell ref="A7:B7"/>
    <mergeCell ref="C3:D3"/>
    <mergeCell ref="C5:D5"/>
    <mergeCell ref="A1:E1"/>
    <mergeCell ref="A3:B3"/>
    <mergeCell ref="A4:B5"/>
    <mergeCell ref="A19:E19"/>
    <mergeCell ref="A51:E51"/>
    <mergeCell ref="A15:A17"/>
    <mergeCell ref="B15:E17"/>
    <mergeCell ref="E8:E9"/>
    <mergeCell ref="A8:B9"/>
    <mergeCell ref="A11:A13"/>
    <mergeCell ref="B11:E1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'!DATI_NEDZĒST!'!$C$2:$C$10</xm:f>
          </x14:formula1>
          <xm:sqref>E3</xm:sqref>
        </x14:dataValidation>
        <x14:dataValidation type="list" allowBlank="1" showInputMessage="1" showErrorMessage="1">
          <x14:formula1>
            <xm:f>'!DATI_NEDZĒST!'!$A$2:$A$27</xm:f>
          </x14:formula1>
          <xm:sqref>E5</xm:sqref>
        </x14:dataValidation>
        <x14:dataValidation type="list" allowBlank="1" showInputMessage="1" showErrorMessage="1">
          <x14:formula1>
            <xm:f>'!DATI_NEDZĒST!'!$O$2:$O$5</xm:f>
          </x14:formula1>
          <xm:sqref>E7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F21" sqref="F21"/>
    </sheetView>
  </sheetViews>
  <sheetFormatPr defaultRowHeight="14.4" x14ac:dyDescent="0.3"/>
  <cols>
    <col min="1" max="12" width="13.5546875" customWidth="1"/>
  </cols>
  <sheetData>
    <row r="1" spans="1:12" ht="28.8" customHeight="1" x14ac:dyDescent="0.3">
      <c r="A1" s="33" t="s">
        <v>94</v>
      </c>
      <c r="B1" s="34" t="s">
        <v>95</v>
      </c>
      <c r="C1" s="34" t="s">
        <v>96</v>
      </c>
      <c r="D1" s="33" t="s">
        <v>94</v>
      </c>
      <c r="E1" s="34" t="s">
        <v>95</v>
      </c>
      <c r="F1" s="34" t="s">
        <v>96</v>
      </c>
      <c r="G1" s="33" t="s">
        <v>94</v>
      </c>
      <c r="H1" s="34" t="s">
        <v>95</v>
      </c>
      <c r="I1" s="34" t="s">
        <v>96</v>
      </c>
      <c r="J1" s="33" t="s">
        <v>94</v>
      </c>
      <c r="K1" s="34" t="s">
        <v>95</v>
      </c>
      <c r="L1" s="34" t="s">
        <v>96</v>
      </c>
    </row>
    <row r="2" spans="1:12" x14ac:dyDescent="0.3">
      <c r="A2" s="35">
        <v>1</v>
      </c>
      <c r="B2" s="37">
        <f>A2*40</f>
        <v>40</v>
      </c>
      <c r="C2" s="36" t="s">
        <v>111</v>
      </c>
      <c r="D2" s="35">
        <v>6.25</v>
      </c>
      <c r="E2" s="37">
        <f t="shared" ref="E2:E22" si="0">D2*40</f>
        <v>250</v>
      </c>
      <c r="F2" s="36" t="s">
        <v>132</v>
      </c>
      <c r="G2" s="35">
        <v>11.5</v>
      </c>
      <c r="H2" s="37">
        <f t="shared" ref="H2:H22" si="1">G2*40</f>
        <v>460</v>
      </c>
      <c r="I2" s="36" t="s">
        <v>147</v>
      </c>
      <c r="J2" s="35">
        <v>16.75</v>
      </c>
      <c r="K2" s="37">
        <f>J2*40</f>
        <v>670</v>
      </c>
      <c r="L2" s="36" t="s">
        <v>174</v>
      </c>
    </row>
    <row r="3" spans="1:12" x14ac:dyDescent="0.3">
      <c r="A3" s="35">
        <v>1.25</v>
      </c>
      <c r="B3" s="37">
        <f t="shared" ref="B3:B22" si="2">A3*40</f>
        <v>50</v>
      </c>
      <c r="C3" s="36" t="s">
        <v>112</v>
      </c>
      <c r="D3" s="35">
        <v>6.5</v>
      </c>
      <c r="E3" s="37">
        <f t="shared" si="0"/>
        <v>260</v>
      </c>
      <c r="F3" s="36" t="s">
        <v>133</v>
      </c>
      <c r="G3" s="35">
        <v>11.75</v>
      </c>
      <c r="H3" s="37">
        <f t="shared" si="1"/>
        <v>470</v>
      </c>
      <c r="I3" s="36" t="s">
        <v>148</v>
      </c>
      <c r="J3" s="35">
        <v>17</v>
      </c>
      <c r="K3" s="37">
        <f>J3*40</f>
        <v>680</v>
      </c>
      <c r="L3" s="36" t="s">
        <v>175</v>
      </c>
    </row>
    <row r="4" spans="1:12" x14ac:dyDescent="0.3">
      <c r="A4" s="35">
        <v>1.5</v>
      </c>
      <c r="B4" s="37">
        <f t="shared" si="2"/>
        <v>60</v>
      </c>
      <c r="C4" s="36" t="s">
        <v>113</v>
      </c>
      <c r="D4" s="35">
        <v>6.75</v>
      </c>
      <c r="E4" s="37">
        <f t="shared" si="0"/>
        <v>270</v>
      </c>
      <c r="F4" s="36" t="s">
        <v>134</v>
      </c>
      <c r="G4" s="35">
        <v>12</v>
      </c>
      <c r="H4" s="37">
        <f t="shared" si="1"/>
        <v>480</v>
      </c>
      <c r="I4" s="36" t="s">
        <v>149</v>
      </c>
      <c r="J4" s="35">
        <v>17.25</v>
      </c>
      <c r="K4" s="37">
        <f t="shared" ref="K4:K22" si="3">J4*40</f>
        <v>690</v>
      </c>
      <c r="L4" s="36" t="s">
        <v>176</v>
      </c>
    </row>
    <row r="5" spans="1:12" x14ac:dyDescent="0.3">
      <c r="A5" s="35">
        <v>1.75</v>
      </c>
      <c r="B5" s="37">
        <f t="shared" si="2"/>
        <v>70</v>
      </c>
      <c r="C5" s="36" t="s">
        <v>114</v>
      </c>
      <c r="D5" s="35">
        <v>7</v>
      </c>
      <c r="E5" s="37">
        <f t="shared" si="0"/>
        <v>280</v>
      </c>
      <c r="F5" s="36" t="s">
        <v>135</v>
      </c>
      <c r="G5" s="35">
        <v>12.25</v>
      </c>
      <c r="H5" s="37">
        <f t="shared" si="1"/>
        <v>490</v>
      </c>
      <c r="I5" s="36" t="s">
        <v>150</v>
      </c>
      <c r="J5" s="35">
        <v>17.5</v>
      </c>
      <c r="K5" s="37">
        <f t="shared" si="3"/>
        <v>700</v>
      </c>
      <c r="L5" s="36" t="s">
        <v>177</v>
      </c>
    </row>
    <row r="6" spans="1:12" x14ac:dyDescent="0.3">
      <c r="A6" s="35">
        <v>2</v>
      </c>
      <c r="B6" s="37">
        <f t="shared" si="2"/>
        <v>80</v>
      </c>
      <c r="C6" s="36" t="s">
        <v>115</v>
      </c>
      <c r="D6" s="35">
        <v>7.25</v>
      </c>
      <c r="E6" s="37">
        <f t="shared" si="0"/>
        <v>290</v>
      </c>
      <c r="F6" s="36" t="s">
        <v>136</v>
      </c>
      <c r="G6" s="35">
        <v>12.5</v>
      </c>
      <c r="H6" s="37">
        <f t="shared" si="1"/>
        <v>500</v>
      </c>
      <c r="I6" s="36" t="s">
        <v>151</v>
      </c>
      <c r="J6" s="35">
        <v>17.75</v>
      </c>
      <c r="K6" s="37">
        <f t="shared" si="3"/>
        <v>710</v>
      </c>
      <c r="L6" s="36" t="s">
        <v>178</v>
      </c>
    </row>
    <row r="7" spans="1:12" x14ac:dyDescent="0.3">
      <c r="A7" s="35">
        <v>2.25</v>
      </c>
      <c r="B7" s="37">
        <f t="shared" si="2"/>
        <v>90</v>
      </c>
      <c r="C7" s="36" t="s">
        <v>116</v>
      </c>
      <c r="D7" s="35">
        <v>7.5</v>
      </c>
      <c r="E7" s="37">
        <f t="shared" si="0"/>
        <v>300</v>
      </c>
      <c r="F7" s="36" t="s">
        <v>152</v>
      </c>
      <c r="G7" s="35">
        <v>12.75</v>
      </c>
      <c r="H7" s="37">
        <f t="shared" si="1"/>
        <v>510</v>
      </c>
      <c r="I7" s="36" t="s">
        <v>158</v>
      </c>
      <c r="J7" s="35">
        <v>18</v>
      </c>
      <c r="K7" s="37">
        <f t="shared" si="3"/>
        <v>720</v>
      </c>
      <c r="L7" s="36" t="s">
        <v>179</v>
      </c>
    </row>
    <row r="8" spans="1:12" x14ac:dyDescent="0.3">
      <c r="A8" s="35">
        <v>2.5</v>
      </c>
      <c r="B8" s="37">
        <f t="shared" si="2"/>
        <v>100</v>
      </c>
      <c r="C8" s="36" t="s">
        <v>117</v>
      </c>
      <c r="D8" s="35">
        <v>7.75</v>
      </c>
      <c r="E8" s="37">
        <f t="shared" si="0"/>
        <v>310</v>
      </c>
      <c r="F8" s="36" t="s">
        <v>153</v>
      </c>
      <c r="G8" s="35">
        <v>13</v>
      </c>
      <c r="H8" s="37">
        <f t="shared" si="1"/>
        <v>520</v>
      </c>
      <c r="I8" s="36" t="s">
        <v>159</v>
      </c>
      <c r="J8" s="35">
        <v>18.25</v>
      </c>
      <c r="K8" s="37">
        <f t="shared" si="3"/>
        <v>730</v>
      </c>
      <c r="L8" s="36" t="s">
        <v>180</v>
      </c>
    </row>
    <row r="9" spans="1:12" x14ac:dyDescent="0.3">
      <c r="A9" s="35">
        <v>2.75</v>
      </c>
      <c r="B9" s="37">
        <f t="shared" si="2"/>
        <v>110</v>
      </c>
      <c r="C9" s="36" t="s">
        <v>118</v>
      </c>
      <c r="D9" s="35">
        <v>8</v>
      </c>
      <c r="E9" s="37">
        <f t="shared" si="0"/>
        <v>320</v>
      </c>
      <c r="F9" s="36" t="s">
        <v>154</v>
      </c>
      <c r="G9" s="35">
        <v>13.25</v>
      </c>
      <c r="H9" s="37">
        <f t="shared" si="1"/>
        <v>530</v>
      </c>
      <c r="I9" s="36" t="s">
        <v>160</v>
      </c>
      <c r="J9" s="35">
        <v>18.5</v>
      </c>
      <c r="K9" s="37">
        <f t="shared" si="3"/>
        <v>740</v>
      </c>
      <c r="L9" s="36" t="s">
        <v>181</v>
      </c>
    </row>
    <row r="10" spans="1:12" x14ac:dyDescent="0.3">
      <c r="A10" s="35">
        <v>3</v>
      </c>
      <c r="B10" s="37">
        <f t="shared" si="2"/>
        <v>120</v>
      </c>
      <c r="C10" s="36" t="s">
        <v>119</v>
      </c>
      <c r="D10" s="35">
        <v>8.25</v>
      </c>
      <c r="E10" s="37">
        <f t="shared" si="0"/>
        <v>330</v>
      </c>
      <c r="F10" s="36" t="s">
        <v>155</v>
      </c>
      <c r="G10" s="35">
        <v>13.5</v>
      </c>
      <c r="H10" s="37">
        <f t="shared" si="1"/>
        <v>540</v>
      </c>
      <c r="I10" s="36" t="s">
        <v>161</v>
      </c>
      <c r="J10" s="35">
        <v>18.75</v>
      </c>
      <c r="K10" s="37">
        <f t="shared" si="3"/>
        <v>750</v>
      </c>
      <c r="L10" s="36" t="s">
        <v>182</v>
      </c>
    </row>
    <row r="11" spans="1:12" x14ac:dyDescent="0.3">
      <c r="A11" s="35">
        <v>3.25</v>
      </c>
      <c r="B11" s="37">
        <f t="shared" si="2"/>
        <v>130</v>
      </c>
      <c r="C11" s="36" t="s">
        <v>120</v>
      </c>
      <c r="D11" s="35">
        <v>8.5</v>
      </c>
      <c r="E11" s="37">
        <f t="shared" si="0"/>
        <v>340</v>
      </c>
      <c r="F11" s="36" t="s">
        <v>156</v>
      </c>
      <c r="G11" s="35">
        <v>13.75</v>
      </c>
      <c r="H11" s="37">
        <f t="shared" si="1"/>
        <v>550</v>
      </c>
      <c r="I11" s="36" t="s">
        <v>162</v>
      </c>
      <c r="J11" s="35">
        <v>19</v>
      </c>
      <c r="K11" s="37">
        <f t="shared" si="3"/>
        <v>760</v>
      </c>
      <c r="L11" s="36" t="s">
        <v>183</v>
      </c>
    </row>
    <row r="12" spans="1:12" x14ac:dyDescent="0.3">
      <c r="A12" s="35">
        <v>3.5</v>
      </c>
      <c r="B12" s="37">
        <f t="shared" si="2"/>
        <v>140</v>
      </c>
      <c r="C12" s="36" t="s">
        <v>121</v>
      </c>
      <c r="D12" s="35">
        <v>8.75</v>
      </c>
      <c r="E12" s="37">
        <f t="shared" si="0"/>
        <v>350</v>
      </c>
      <c r="F12" s="36" t="s">
        <v>157</v>
      </c>
      <c r="G12" s="35">
        <v>14</v>
      </c>
      <c r="H12" s="37">
        <f t="shared" si="1"/>
        <v>560</v>
      </c>
      <c r="I12" s="36" t="s">
        <v>163</v>
      </c>
      <c r="J12" s="35">
        <v>19.25</v>
      </c>
      <c r="K12" s="37">
        <f t="shared" si="3"/>
        <v>770</v>
      </c>
      <c r="L12" s="36" t="s">
        <v>184</v>
      </c>
    </row>
    <row r="13" spans="1:12" x14ac:dyDescent="0.3">
      <c r="A13" s="35">
        <v>3.75</v>
      </c>
      <c r="B13" s="37">
        <f t="shared" si="2"/>
        <v>150</v>
      </c>
      <c r="C13" s="36" t="s">
        <v>122</v>
      </c>
      <c r="D13" s="35">
        <v>9</v>
      </c>
      <c r="E13" s="37">
        <f t="shared" si="0"/>
        <v>360</v>
      </c>
      <c r="F13" s="36" t="s">
        <v>137</v>
      </c>
      <c r="G13" s="35">
        <v>14.25</v>
      </c>
      <c r="H13" s="37">
        <f t="shared" si="1"/>
        <v>570</v>
      </c>
      <c r="I13" s="36" t="s">
        <v>164</v>
      </c>
      <c r="J13" s="35">
        <v>19.5</v>
      </c>
      <c r="K13" s="37">
        <f t="shared" si="3"/>
        <v>780</v>
      </c>
      <c r="L13" s="36" t="s">
        <v>185</v>
      </c>
    </row>
    <row r="14" spans="1:12" x14ac:dyDescent="0.3">
      <c r="A14" s="35">
        <v>4</v>
      </c>
      <c r="B14" s="37">
        <f t="shared" si="2"/>
        <v>160</v>
      </c>
      <c r="C14" s="36" t="s">
        <v>123</v>
      </c>
      <c r="D14" s="35">
        <v>9.25</v>
      </c>
      <c r="E14" s="37">
        <f t="shared" si="0"/>
        <v>370</v>
      </c>
      <c r="F14" s="36" t="s">
        <v>138</v>
      </c>
      <c r="G14" s="35">
        <v>14.5</v>
      </c>
      <c r="H14" s="37">
        <f t="shared" si="1"/>
        <v>580</v>
      </c>
      <c r="I14" s="36" t="s">
        <v>165</v>
      </c>
      <c r="J14" s="35">
        <v>19.75</v>
      </c>
      <c r="K14" s="37">
        <f t="shared" si="3"/>
        <v>790</v>
      </c>
      <c r="L14" s="36" t="s">
        <v>187</v>
      </c>
    </row>
    <row r="15" spans="1:12" x14ac:dyDescent="0.3">
      <c r="A15" s="35">
        <v>4.25</v>
      </c>
      <c r="B15" s="37">
        <f t="shared" si="2"/>
        <v>170</v>
      </c>
      <c r="C15" s="36" t="s">
        <v>124</v>
      </c>
      <c r="D15" s="35">
        <v>9.5</v>
      </c>
      <c r="E15" s="37">
        <f t="shared" si="0"/>
        <v>380</v>
      </c>
      <c r="F15" s="36" t="s">
        <v>139</v>
      </c>
      <c r="G15" s="35">
        <v>14.75</v>
      </c>
      <c r="H15" s="37">
        <f t="shared" si="1"/>
        <v>590</v>
      </c>
      <c r="I15" s="36" t="s">
        <v>166</v>
      </c>
      <c r="J15" s="35">
        <v>20</v>
      </c>
      <c r="K15" s="37">
        <f t="shared" si="3"/>
        <v>800</v>
      </c>
      <c r="L15" s="36" t="s">
        <v>188</v>
      </c>
    </row>
    <row r="16" spans="1:12" x14ac:dyDescent="0.3">
      <c r="A16" s="35">
        <v>4.5</v>
      </c>
      <c r="B16" s="37">
        <f t="shared" si="2"/>
        <v>180</v>
      </c>
      <c r="C16" s="36" t="s">
        <v>125</v>
      </c>
      <c r="D16" s="35">
        <v>9.75</v>
      </c>
      <c r="E16" s="37">
        <f t="shared" si="0"/>
        <v>390</v>
      </c>
      <c r="F16" s="36" t="s">
        <v>140</v>
      </c>
      <c r="G16" s="35">
        <v>15</v>
      </c>
      <c r="H16" s="37">
        <f t="shared" si="1"/>
        <v>600</v>
      </c>
      <c r="I16" s="36" t="s">
        <v>167</v>
      </c>
      <c r="J16" s="35">
        <v>20.25</v>
      </c>
      <c r="K16" s="37">
        <f t="shared" si="3"/>
        <v>810</v>
      </c>
      <c r="L16" s="36" t="s">
        <v>189</v>
      </c>
    </row>
    <row r="17" spans="1:12" x14ac:dyDescent="0.3">
      <c r="A17" s="35">
        <v>4.75</v>
      </c>
      <c r="B17" s="37">
        <f t="shared" si="2"/>
        <v>190</v>
      </c>
      <c r="C17" s="36" t="s">
        <v>126</v>
      </c>
      <c r="D17" s="35">
        <v>10</v>
      </c>
      <c r="E17" s="37">
        <f t="shared" si="0"/>
        <v>400</v>
      </c>
      <c r="F17" s="36" t="s">
        <v>141</v>
      </c>
      <c r="G17" s="35">
        <v>15.25</v>
      </c>
      <c r="H17" s="37">
        <f t="shared" si="1"/>
        <v>610</v>
      </c>
      <c r="I17" s="36" t="s">
        <v>168</v>
      </c>
      <c r="J17" s="35">
        <v>20.5</v>
      </c>
      <c r="K17" s="37">
        <f t="shared" si="3"/>
        <v>820</v>
      </c>
      <c r="L17" s="36" t="s">
        <v>190</v>
      </c>
    </row>
    <row r="18" spans="1:12" x14ac:dyDescent="0.3">
      <c r="A18" s="35">
        <v>5</v>
      </c>
      <c r="B18" s="37">
        <f t="shared" si="2"/>
        <v>200</v>
      </c>
      <c r="C18" s="36" t="s">
        <v>127</v>
      </c>
      <c r="D18" s="35">
        <v>10.25</v>
      </c>
      <c r="E18" s="37">
        <f t="shared" si="0"/>
        <v>410</v>
      </c>
      <c r="F18" s="36" t="s">
        <v>142</v>
      </c>
      <c r="G18" s="35">
        <v>15.5</v>
      </c>
      <c r="H18" s="37">
        <f t="shared" si="1"/>
        <v>620</v>
      </c>
      <c r="I18" s="36" t="s">
        <v>169</v>
      </c>
      <c r="J18" s="35">
        <v>20.75</v>
      </c>
      <c r="K18" s="37">
        <f t="shared" si="3"/>
        <v>830</v>
      </c>
      <c r="L18" s="36" t="s">
        <v>191</v>
      </c>
    </row>
    <row r="19" spans="1:12" x14ac:dyDescent="0.3">
      <c r="A19" s="35">
        <v>5.25</v>
      </c>
      <c r="B19" s="37">
        <f t="shared" si="2"/>
        <v>210</v>
      </c>
      <c r="C19" s="36" t="s">
        <v>128</v>
      </c>
      <c r="D19" s="35">
        <v>10.5</v>
      </c>
      <c r="E19" s="37">
        <f t="shared" si="0"/>
        <v>420</v>
      </c>
      <c r="F19" s="36" t="s">
        <v>143</v>
      </c>
      <c r="G19" s="35">
        <v>15.75</v>
      </c>
      <c r="H19" s="37">
        <f t="shared" si="1"/>
        <v>630</v>
      </c>
      <c r="I19" s="36" t="s">
        <v>170</v>
      </c>
      <c r="J19" s="35">
        <v>21</v>
      </c>
      <c r="K19" s="37">
        <f t="shared" si="3"/>
        <v>840</v>
      </c>
      <c r="L19" s="36" t="s">
        <v>192</v>
      </c>
    </row>
    <row r="20" spans="1:12" x14ac:dyDescent="0.3">
      <c r="A20" s="35">
        <v>5.5</v>
      </c>
      <c r="B20" s="37">
        <f t="shared" si="2"/>
        <v>220</v>
      </c>
      <c r="C20" s="36" t="s">
        <v>129</v>
      </c>
      <c r="D20" s="35">
        <v>10.75</v>
      </c>
      <c r="E20" s="37">
        <f t="shared" si="0"/>
        <v>430</v>
      </c>
      <c r="F20" s="36" t="s">
        <v>144</v>
      </c>
      <c r="G20" s="35">
        <v>16</v>
      </c>
      <c r="H20" s="37">
        <f t="shared" si="1"/>
        <v>640</v>
      </c>
      <c r="I20" s="36" t="s">
        <v>171</v>
      </c>
      <c r="J20" s="35">
        <v>21.25</v>
      </c>
      <c r="K20" s="37">
        <f t="shared" si="3"/>
        <v>850</v>
      </c>
      <c r="L20" s="36" t="s">
        <v>186</v>
      </c>
    </row>
    <row r="21" spans="1:12" x14ac:dyDescent="0.3">
      <c r="A21" s="35">
        <v>5.75</v>
      </c>
      <c r="B21" s="37">
        <f t="shared" si="2"/>
        <v>230</v>
      </c>
      <c r="C21" s="36" t="s">
        <v>130</v>
      </c>
      <c r="D21" s="35">
        <v>11</v>
      </c>
      <c r="E21" s="37">
        <f t="shared" si="0"/>
        <v>440</v>
      </c>
      <c r="F21" s="36" t="s">
        <v>145</v>
      </c>
      <c r="G21" s="35">
        <v>16.25</v>
      </c>
      <c r="H21" s="37">
        <f t="shared" si="1"/>
        <v>650</v>
      </c>
      <c r="I21" s="36" t="s">
        <v>172</v>
      </c>
      <c r="J21" s="35">
        <v>21.5</v>
      </c>
      <c r="K21" s="37">
        <f t="shared" si="3"/>
        <v>860</v>
      </c>
      <c r="L21" s="36" t="s">
        <v>193</v>
      </c>
    </row>
    <row r="22" spans="1:12" x14ac:dyDescent="0.3">
      <c r="A22" s="35">
        <v>6</v>
      </c>
      <c r="B22" s="37">
        <f t="shared" si="2"/>
        <v>240</v>
      </c>
      <c r="C22" s="36" t="s">
        <v>131</v>
      </c>
      <c r="D22" s="35">
        <v>11.25</v>
      </c>
      <c r="E22" s="37">
        <f t="shared" si="0"/>
        <v>450</v>
      </c>
      <c r="F22" s="36" t="s">
        <v>146</v>
      </c>
      <c r="G22" s="35">
        <v>16.5</v>
      </c>
      <c r="H22" s="37">
        <f t="shared" si="1"/>
        <v>660</v>
      </c>
      <c r="I22" s="36" t="s">
        <v>173</v>
      </c>
      <c r="J22" s="35">
        <v>21.75</v>
      </c>
      <c r="K22" s="37">
        <f t="shared" si="3"/>
        <v>870</v>
      </c>
      <c r="L22" s="36" t="s">
        <v>194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"/>
  <sheetViews>
    <sheetView workbookViewId="0">
      <selection activeCell="G19" sqref="G19"/>
    </sheetView>
  </sheetViews>
  <sheetFormatPr defaultRowHeight="14.4" x14ac:dyDescent="0.3"/>
  <cols>
    <col min="1" max="1" width="18.77734375" bestFit="1" customWidth="1"/>
    <col min="3" max="3" width="16.6640625" bestFit="1" customWidth="1"/>
    <col min="6" max="6" width="18.5546875" bestFit="1" customWidth="1"/>
    <col min="7" max="7" width="27.44140625" bestFit="1" customWidth="1"/>
    <col min="9" max="9" width="10.5546875" bestFit="1" customWidth="1"/>
    <col min="11" max="11" width="12.109375" bestFit="1" customWidth="1"/>
    <col min="15" max="15" width="16.88671875" bestFit="1" customWidth="1"/>
  </cols>
  <sheetData>
    <row r="1" spans="1:15" x14ac:dyDescent="0.3">
      <c r="A1" s="12" t="s">
        <v>42</v>
      </c>
      <c r="C1" s="12" t="s">
        <v>9</v>
      </c>
      <c r="E1" s="12" t="s">
        <v>11</v>
      </c>
      <c r="F1" s="12" t="s">
        <v>87</v>
      </c>
      <c r="G1" s="12" t="s">
        <v>88</v>
      </c>
      <c r="I1" s="12" t="s">
        <v>98</v>
      </c>
      <c r="K1" s="12" t="s">
        <v>99</v>
      </c>
      <c r="M1" s="12" t="s">
        <v>245</v>
      </c>
      <c r="O1" s="12" t="s">
        <v>262</v>
      </c>
    </row>
    <row r="2" spans="1:15" x14ac:dyDescent="0.3">
      <c r="A2" t="s">
        <v>53</v>
      </c>
      <c r="C2" t="s">
        <v>68</v>
      </c>
      <c r="E2" t="s">
        <v>76</v>
      </c>
      <c r="F2">
        <v>6</v>
      </c>
      <c r="G2">
        <f>F2*44</f>
        <v>264</v>
      </c>
      <c r="I2" t="s">
        <v>0</v>
      </c>
      <c r="K2" t="s">
        <v>14</v>
      </c>
      <c r="M2" t="s">
        <v>246</v>
      </c>
      <c r="O2" t="s">
        <v>263</v>
      </c>
    </row>
    <row r="3" spans="1:15" x14ac:dyDescent="0.3">
      <c r="A3" t="s">
        <v>63</v>
      </c>
      <c r="C3" t="s">
        <v>69</v>
      </c>
      <c r="E3" t="s">
        <v>77</v>
      </c>
      <c r="F3">
        <v>8</v>
      </c>
      <c r="G3">
        <f t="shared" ref="G3:G13" si="0">F3*44</f>
        <v>352</v>
      </c>
      <c r="I3" t="s">
        <v>1</v>
      </c>
      <c r="K3" t="s">
        <v>15</v>
      </c>
      <c r="M3" t="s">
        <v>247</v>
      </c>
      <c r="O3" t="s">
        <v>264</v>
      </c>
    </row>
    <row r="4" spans="1:15" x14ac:dyDescent="0.3">
      <c r="A4" t="s">
        <v>44</v>
      </c>
      <c r="C4" t="s">
        <v>93</v>
      </c>
      <c r="E4" t="s">
        <v>78</v>
      </c>
      <c r="F4">
        <v>9</v>
      </c>
      <c r="G4">
        <f t="shared" si="0"/>
        <v>396</v>
      </c>
      <c r="I4" t="s">
        <v>2</v>
      </c>
      <c r="K4" t="s">
        <v>39</v>
      </c>
      <c r="M4" t="s">
        <v>248</v>
      </c>
      <c r="O4" t="s">
        <v>265</v>
      </c>
    </row>
    <row r="5" spans="1:15" x14ac:dyDescent="0.3">
      <c r="A5" t="s">
        <v>66</v>
      </c>
      <c r="C5" t="s">
        <v>70</v>
      </c>
      <c r="E5" t="s">
        <v>79</v>
      </c>
      <c r="F5">
        <v>11</v>
      </c>
      <c r="G5">
        <f t="shared" si="0"/>
        <v>484</v>
      </c>
      <c r="I5" t="s">
        <v>3</v>
      </c>
      <c r="K5" t="s">
        <v>38</v>
      </c>
      <c r="M5" t="s">
        <v>249</v>
      </c>
      <c r="O5" t="s">
        <v>266</v>
      </c>
    </row>
    <row r="6" spans="1:15" x14ac:dyDescent="0.3">
      <c r="A6" t="s">
        <v>59</v>
      </c>
      <c r="C6" t="s">
        <v>71</v>
      </c>
      <c r="E6" t="s">
        <v>80</v>
      </c>
      <c r="F6">
        <v>13</v>
      </c>
      <c r="G6">
        <f t="shared" si="0"/>
        <v>572</v>
      </c>
      <c r="I6" t="s">
        <v>4</v>
      </c>
      <c r="K6" t="s">
        <v>7</v>
      </c>
      <c r="M6" t="s">
        <v>250</v>
      </c>
    </row>
    <row r="7" spans="1:15" x14ac:dyDescent="0.3">
      <c r="A7" t="s">
        <v>49</v>
      </c>
      <c r="C7" t="s">
        <v>72</v>
      </c>
      <c r="E7" t="s">
        <v>81</v>
      </c>
      <c r="F7">
        <v>15</v>
      </c>
      <c r="G7">
        <f t="shared" si="0"/>
        <v>660</v>
      </c>
      <c r="I7" t="s">
        <v>5</v>
      </c>
      <c r="K7" t="s">
        <v>100</v>
      </c>
      <c r="M7" t="s">
        <v>251</v>
      </c>
    </row>
    <row r="8" spans="1:15" x14ac:dyDescent="0.3">
      <c r="A8" t="s">
        <v>56</v>
      </c>
      <c r="C8" t="s">
        <v>73</v>
      </c>
      <c r="E8" t="s">
        <v>82</v>
      </c>
      <c r="F8">
        <v>17</v>
      </c>
      <c r="G8">
        <f t="shared" si="0"/>
        <v>748</v>
      </c>
      <c r="I8" t="s">
        <v>6</v>
      </c>
      <c r="K8" t="s">
        <v>91</v>
      </c>
    </row>
    <row r="9" spans="1:15" x14ac:dyDescent="0.3">
      <c r="A9" t="s">
        <v>43</v>
      </c>
      <c r="C9" t="s">
        <v>74</v>
      </c>
      <c r="E9" t="s">
        <v>83</v>
      </c>
      <c r="F9">
        <v>19</v>
      </c>
      <c r="G9">
        <f t="shared" si="0"/>
        <v>836</v>
      </c>
      <c r="K9" t="s">
        <v>8</v>
      </c>
    </row>
    <row r="10" spans="1:15" x14ac:dyDescent="0.3">
      <c r="A10" t="s">
        <v>50</v>
      </c>
      <c r="C10" t="s">
        <v>75</v>
      </c>
      <c r="E10" t="s">
        <v>84</v>
      </c>
      <c r="F10">
        <v>20</v>
      </c>
      <c r="G10">
        <f t="shared" si="0"/>
        <v>880</v>
      </c>
    </row>
    <row r="11" spans="1:15" x14ac:dyDescent="0.3">
      <c r="A11" t="s">
        <v>51</v>
      </c>
      <c r="E11" t="s">
        <v>85</v>
      </c>
      <c r="F11">
        <v>20</v>
      </c>
      <c r="G11">
        <f t="shared" si="0"/>
        <v>880</v>
      </c>
    </row>
    <row r="12" spans="1:15" x14ac:dyDescent="0.3">
      <c r="A12" t="s">
        <v>65</v>
      </c>
      <c r="E12" t="s">
        <v>86</v>
      </c>
      <c r="F12">
        <v>21</v>
      </c>
      <c r="G12">
        <f t="shared" si="0"/>
        <v>924</v>
      </c>
    </row>
    <row r="13" spans="1:15" x14ac:dyDescent="0.3">
      <c r="A13" t="s">
        <v>55</v>
      </c>
      <c r="E13" t="s">
        <v>89</v>
      </c>
      <c r="F13">
        <v>23</v>
      </c>
      <c r="G13">
        <f t="shared" si="0"/>
        <v>1012</v>
      </c>
    </row>
    <row r="14" spans="1:15" x14ac:dyDescent="0.3">
      <c r="A14" t="s">
        <v>46</v>
      </c>
    </row>
    <row r="15" spans="1:15" x14ac:dyDescent="0.3">
      <c r="A15" t="s">
        <v>62</v>
      </c>
    </row>
    <row r="16" spans="1:15" x14ac:dyDescent="0.3">
      <c r="A16" t="s">
        <v>57</v>
      </c>
    </row>
    <row r="17" spans="1:2" x14ac:dyDescent="0.3">
      <c r="A17" t="s">
        <v>61</v>
      </c>
    </row>
    <row r="18" spans="1:2" x14ac:dyDescent="0.3">
      <c r="A18" t="s">
        <v>13</v>
      </c>
    </row>
    <row r="19" spans="1:2" x14ac:dyDescent="0.3">
      <c r="A19" t="s">
        <v>47</v>
      </c>
    </row>
    <row r="20" spans="1:2" x14ac:dyDescent="0.3">
      <c r="A20" t="s">
        <v>52</v>
      </c>
    </row>
    <row r="21" spans="1:2" x14ac:dyDescent="0.3">
      <c r="A21" t="s">
        <v>67</v>
      </c>
    </row>
    <row r="22" spans="1:2" x14ac:dyDescent="0.3">
      <c r="A22" t="s">
        <v>58</v>
      </c>
    </row>
    <row r="23" spans="1:2" x14ac:dyDescent="0.3">
      <c r="A23" t="s">
        <v>64</v>
      </c>
    </row>
    <row r="24" spans="1:2" x14ac:dyDescent="0.3">
      <c r="A24" t="s">
        <v>60</v>
      </c>
    </row>
    <row r="25" spans="1:2" x14ac:dyDescent="0.3">
      <c r="A25" t="s">
        <v>48</v>
      </c>
    </row>
    <row r="26" spans="1:2" x14ac:dyDescent="0.3">
      <c r="A26" t="s">
        <v>45</v>
      </c>
    </row>
    <row r="27" spans="1:2" x14ac:dyDescent="0.3">
      <c r="A27" t="s">
        <v>54</v>
      </c>
    </row>
    <row r="29" spans="1:2" s="12" customFormat="1" x14ac:dyDescent="0.3">
      <c r="A29" s="12" t="s">
        <v>276</v>
      </c>
    </row>
    <row r="31" spans="1:2" x14ac:dyDescent="0.3">
      <c r="A31" s="12" t="s">
        <v>68</v>
      </c>
    </row>
    <row r="32" spans="1:2" x14ac:dyDescent="0.3">
      <c r="A32" t="s">
        <v>76</v>
      </c>
      <c r="B32" s="61" t="s">
        <v>277</v>
      </c>
    </row>
    <row r="33" spans="1:2" x14ac:dyDescent="0.3">
      <c r="A33" t="s">
        <v>77</v>
      </c>
      <c r="B33" s="61" t="s">
        <v>277</v>
      </c>
    </row>
    <row r="34" spans="1:2" x14ac:dyDescent="0.3">
      <c r="A34" t="s">
        <v>78</v>
      </c>
      <c r="B34" s="61" t="s">
        <v>277</v>
      </c>
    </row>
    <row r="35" spans="1:2" x14ac:dyDescent="0.3">
      <c r="A35" t="s">
        <v>79</v>
      </c>
      <c r="B35" s="61" t="s">
        <v>278</v>
      </c>
    </row>
    <row r="36" spans="1:2" x14ac:dyDescent="0.3">
      <c r="A36" t="s">
        <v>80</v>
      </c>
      <c r="B36" s="61" t="s">
        <v>279</v>
      </c>
    </row>
    <row r="37" spans="1:2" x14ac:dyDescent="0.3">
      <c r="A37" t="s">
        <v>81</v>
      </c>
      <c r="B37" s="61" t="s">
        <v>280</v>
      </c>
    </row>
    <row r="38" spans="1:2" x14ac:dyDescent="0.3">
      <c r="A38" t="s">
        <v>82</v>
      </c>
      <c r="B38" s="61" t="s">
        <v>343</v>
      </c>
    </row>
    <row r="39" spans="1:2" x14ac:dyDescent="0.3">
      <c r="A39" t="s">
        <v>83</v>
      </c>
      <c r="B39" s="61" t="s">
        <v>281</v>
      </c>
    </row>
    <row r="40" spans="1:2" x14ac:dyDescent="0.3">
      <c r="A40" t="s">
        <v>84</v>
      </c>
      <c r="B40" s="61" t="s">
        <v>282</v>
      </c>
    </row>
    <row r="41" spans="1:2" x14ac:dyDescent="0.3">
      <c r="A41" t="s">
        <v>85</v>
      </c>
      <c r="B41" s="61" t="s">
        <v>283</v>
      </c>
    </row>
    <row r="42" spans="1:2" x14ac:dyDescent="0.3">
      <c r="A42" t="s">
        <v>86</v>
      </c>
      <c r="B42" s="61" t="s">
        <v>284</v>
      </c>
    </row>
    <row r="43" spans="1:2" x14ac:dyDescent="0.3">
      <c r="A43" t="s">
        <v>89</v>
      </c>
      <c r="B43" s="61" t="s">
        <v>284</v>
      </c>
    </row>
    <row r="44" spans="1:2" x14ac:dyDescent="0.3">
      <c r="A44" s="12" t="s">
        <v>69</v>
      </c>
      <c r="B44" s="60"/>
    </row>
    <row r="45" spans="1:2" x14ac:dyDescent="0.3">
      <c r="A45" t="s">
        <v>76</v>
      </c>
      <c r="B45" s="61" t="s">
        <v>277</v>
      </c>
    </row>
    <row r="46" spans="1:2" x14ac:dyDescent="0.3">
      <c r="A46" t="s">
        <v>77</v>
      </c>
      <c r="B46" s="61" t="s">
        <v>277</v>
      </c>
    </row>
    <row r="47" spans="1:2" x14ac:dyDescent="0.3">
      <c r="A47" t="s">
        <v>78</v>
      </c>
      <c r="B47" s="61" t="s">
        <v>285</v>
      </c>
    </row>
    <row r="48" spans="1:2" x14ac:dyDescent="0.3">
      <c r="A48" t="s">
        <v>79</v>
      </c>
      <c r="B48" s="61" t="s">
        <v>285</v>
      </c>
    </row>
    <row r="49" spans="1:2" x14ac:dyDescent="0.3">
      <c r="A49" t="s">
        <v>80</v>
      </c>
      <c r="B49" s="61" t="s">
        <v>286</v>
      </c>
    </row>
    <row r="50" spans="1:2" x14ac:dyDescent="0.3">
      <c r="A50" t="s">
        <v>81</v>
      </c>
      <c r="B50" s="61" t="s">
        <v>286</v>
      </c>
    </row>
    <row r="51" spans="1:2" x14ac:dyDescent="0.3">
      <c r="A51" t="s">
        <v>82</v>
      </c>
      <c r="B51" s="61" t="s">
        <v>287</v>
      </c>
    </row>
    <row r="52" spans="1:2" x14ac:dyDescent="0.3">
      <c r="A52" t="s">
        <v>83</v>
      </c>
      <c r="B52" s="61" t="s">
        <v>287</v>
      </c>
    </row>
    <row r="53" spans="1:2" x14ac:dyDescent="0.3">
      <c r="A53" t="s">
        <v>84</v>
      </c>
      <c r="B53" s="61" t="s">
        <v>288</v>
      </c>
    </row>
    <row r="54" spans="1:2" x14ac:dyDescent="0.3">
      <c r="A54" t="s">
        <v>85</v>
      </c>
      <c r="B54" s="61" t="s">
        <v>288</v>
      </c>
    </row>
    <row r="55" spans="1:2" x14ac:dyDescent="0.3">
      <c r="A55" t="s">
        <v>86</v>
      </c>
      <c r="B55" s="61" t="s">
        <v>289</v>
      </c>
    </row>
    <row r="56" spans="1:2" x14ac:dyDescent="0.3">
      <c r="A56" t="s">
        <v>89</v>
      </c>
      <c r="B56" s="61" t="s">
        <v>290</v>
      </c>
    </row>
    <row r="57" spans="1:2" x14ac:dyDescent="0.3">
      <c r="A57" s="12" t="s">
        <v>93</v>
      </c>
      <c r="B57" s="60"/>
    </row>
    <row r="58" spans="1:2" x14ac:dyDescent="0.3">
      <c r="A58" t="s">
        <v>84</v>
      </c>
      <c r="B58" s="61" t="s">
        <v>287</v>
      </c>
    </row>
    <row r="59" spans="1:2" x14ac:dyDescent="0.3">
      <c r="A59" t="s">
        <v>85</v>
      </c>
      <c r="B59" s="61" t="s">
        <v>291</v>
      </c>
    </row>
    <row r="60" spans="1:2" x14ac:dyDescent="0.3">
      <c r="A60" t="s">
        <v>86</v>
      </c>
      <c r="B60" s="61" t="s">
        <v>275</v>
      </c>
    </row>
    <row r="61" spans="1:2" x14ac:dyDescent="0.3">
      <c r="A61" t="s">
        <v>89</v>
      </c>
      <c r="B61" s="61" t="s">
        <v>292</v>
      </c>
    </row>
    <row r="62" spans="1:2" x14ac:dyDescent="0.3">
      <c r="A62" s="12" t="s">
        <v>70</v>
      </c>
      <c r="B62" s="60"/>
    </row>
    <row r="63" spans="1:2" x14ac:dyDescent="0.3">
      <c r="A63" t="s">
        <v>76</v>
      </c>
      <c r="B63" s="61" t="s">
        <v>277</v>
      </c>
    </row>
    <row r="64" spans="1:2" x14ac:dyDescent="0.3">
      <c r="A64" t="s">
        <v>77</v>
      </c>
      <c r="B64" s="61" t="s">
        <v>277</v>
      </c>
    </row>
    <row r="65" spans="1:2" x14ac:dyDescent="0.3">
      <c r="A65" t="s">
        <v>78</v>
      </c>
      <c r="B65" s="61" t="s">
        <v>293</v>
      </c>
    </row>
    <row r="66" spans="1:2" x14ac:dyDescent="0.3">
      <c r="A66" t="s">
        <v>79</v>
      </c>
      <c r="B66" s="61" t="s">
        <v>294</v>
      </c>
    </row>
    <row r="67" spans="1:2" x14ac:dyDescent="0.3">
      <c r="A67" t="s">
        <v>80</v>
      </c>
      <c r="B67" s="61" t="s">
        <v>295</v>
      </c>
    </row>
    <row r="68" spans="1:2" x14ac:dyDescent="0.3">
      <c r="A68" t="s">
        <v>81</v>
      </c>
      <c r="B68" s="61" t="s">
        <v>296</v>
      </c>
    </row>
    <row r="69" spans="1:2" x14ac:dyDescent="0.3">
      <c r="A69" t="s">
        <v>82</v>
      </c>
      <c r="B69" s="61" t="s">
        <v>297</v>
      </c>
    </row>
    <row r="70" spans="1:2" x14ac:dyDescent="0.3">
      <c r="A70" t="s">
        <v>83</v>
      </c>
      <c r="B70" s="61" t="s">
        <v>298</v>
      </c>
    </row>
    <row r="71" spans="1:2" x14ac:dyDescent="0.3">
      <c r="A71" t="s">
        <v>84</v>
      </c>
      <c r="B71" s="61" t="s">
        <v>299</v>
      </c>
    </row>
    <row r="72" spans="1:2" x14ac:dyDescent="0.3">
      <c r="A72" t="s">
        <v>85</v>
      </c>
      <c r="B72" s="61" t="s">
        <v>300</v>
      </c>
    </row>
    <row r="73" spans="1:2" x14ac:dyDescent="0.3">
      <c r="A73" t="s">
        <v>86</v>
      </c>
      <c r="B73" s="61" t="s">
        <v>301</v>
      </c>
    </row>
    <row r="74" spans="1:2" x14ac:dyDescent="0.3">
      <c r="A74" t="s">
        <v>89</v>
      </c>
      <c r="B74" s="61" t="s">
        <v>302</v>
      </c>
    </row>
    <row r="75" spans="1:2" x14ac:dyDescent="0.3">
      <c r="A75" s="12" t="s">
        <v>71</v>
      </c>
      <c r="B75" s="60"/>
    </row>
    <row r="76" spans="1:2" x14ac:dyDescent="0.3">
      <c r="A76" t="s">
        <v>76</v>
      </c>
      <c r="B76" s="61" t="s">
        <v>277</v>
      </c>
    </row>
    <row r="77" spans="1:2" x14ac:dyDescent="0.3">
      <c r="A77" t="s">
        <v>77</v>
      </c>
      <c r="B77" s="61" t="s">
        <v>277</v>
      </c>
    </row>
    <row r="78" spans="1:2" x14ac:dyDescent="0.3">
      <c r="A78" t="s">
        <v>78</v>
      </c>
      <c r="B78" s="61" t="s">
        <v>277</v>
      </c>
    </row>
    <row r="79" spans="1:2" x14ac:dyDescent="0.3">
      <c r="A79" t="s">
        <v>79</v>
      </c>
      <c r="B79" s="61" t="s">
        <v>303</v>
      </c>
    </row>
    <row r="80" spans="1:2" x14ac:dyDescent="0.3">
      <c r="A80" t="s">
        <v>80</v>
      </c>
      <c r="B80" s="61" t="s">
        <v>304</v>
      </c>
    </row>
    <row r="81" spans="1:2" x14ac:dyDescent="0.3">
      <c r="A81" t="s">
        <v>81</v>
      </c>
      <c r="B81" s="61" t="s">
        <v>344</v>
      </c>
    </row>
    <row r="82" spans="1:2" x14ac:dyDescent="0.3">
      <c r="A82" t="s">
        <v>82</v>
      </c>
      <c r="B82" s="61" t="s">
        <v>305</v>
      </c>
    </row>
    <row r="83" spans="1:2" x14ac:dyDescent="0.3">
      <c r="A83" t="s">
        <v>83</v>
      </c>
      <c r="B83" s="61" t="s">
        <v>306</v>
      </c>
    </row>
    <row r="84" spans="1:2" x14ac:dyDescent="0.3">
      <c r="A84" t="s">
        <v>84</v>
      </c>
      <c r="B84" s="61" t="s">
        <v>307</v>
      </c>
    </row>
    <row r="85" spans="1:2" x14ac:dyDescent="0.3">
      <c r="A85" t="s">
        <v>85</v>
      </c>
      <c r="B85" s="61" t="s">
        <v>308</v>
      </c>
    </row>
    <row r="86" spans="1:2" x14ac:dyDescent="0.3">
      <c r="A86" t="s">
        <v>86</v>
      </c>
      <c r="B86" s="61" t="s">
        <v>309</v>
      </c>
    </row>
    <row r="87" spans="1:2" x14ac:dyDescent="0.3">
      <c r="A87" t="s">
        <v>89</v>
      </c>
      <c r="B87" s="61" t="s">
        <v>310</v>
      </c>
    </row>
    <row r="88" spans="1:2" x14ac:dyDescent="0.3">
      <c r="A88" s="12" t="s">
        <v>72</v>
      </c>
      <c r="B88" s="60"/>
    </row>
    <row r="89" spans="1:2" x14ac:dyDescent="0.3">
      <c r="A89" t="s">
        <v>76</v>
      </c>
      <c r="B89" s="61" t="s">
        <v>277</v>
      </c>
    </row>
    <row r="90" spans="1:2" x14ac:dyDescent="0.3">
      <c r="A90" t="s">
        <v>77</v>
      </c>
      <c r="B90" s="61" t="s">
        <v>277</v>
      </c>
    </row>
    <row r="91" spans="1:2" x14ac:dyDescent="0.3">
      <c r="A91" t="s">
        <v>78</v>
      </c>
      <c r="B91" s="61" t="s">
        <v>278</v>
      </c>
    </row>
    <row r="92" spans="1:2" x14ac:dyDescent="0.3">
      <c r="A92" t="s">
        <v>79</v>
      </c>
      <c r="B92" s="61" t="s">
        <v>311</v>
      </c>
    </row>
    <row r="93" spans="1:2" x14ac:dyDescent="0.3">
      <c r="A93" t="s">
        <v>80</v>
      </c>
      <c r="B93" s="61" t="s">
        <v>347</v>
      </c>
    </row>
    <row r="94" spans="1:2" x14ac:dyDescent="0.3">
      <c r="A94" t="s">
        <v>81</v>
      </c>
      <c r="B94" s="61" t="s">
        <v>312</v>
      </c>
    </row>
    <row r="95" spans="1:2" x14ac:dyDescent="0.3">
      <c r="A95" t="s">
        <v>82</v>
      </c>
      <c r="B95" s="61" t="s">
        <v>313</v>
      </c>
    </row>
    <row r="96" spans="1:2" x14ac:dyDescent="0.3">
      <c r="A96" t="s">
        <v>83</v>
      </c>
      <c r="B96" s="61" t="s">
        <v>314</v>
      </c>
    </row>
    <row r="97" spans="1:2" x14ac:dyDescent="0.3">
      <c r="A97" t="s">
        <v>84</v>
      </c>
      <c r="B97" s="61" t="s">
        <v>315</v>
      </c>
    </row>
    <row r="98" spans="1:2" x14ac:dyDescent="0.3">
      <c r="A98" t="s">
        <v>85</v>
      </c>
      <c r="B98" s="61" t="s">
        <v>315</v>
      </c>
    </row>
    <row r="99" spans="1:2" x14ac:dyDescent="0.3">
      <c r="A99" t="s">
        <v>86</v>
      </c>
      <c r="B99" s="61" t="s">
        <v>316</v>
      </c>
    </row>
    <row r="100" spans="1:2" x14ac:dyDescent="0.3">
      <c r="A100" t="s">
        <v>89</v>
      </c>
      <c r="B100" s="61" t="s">
        <v>316</v>
      </c>
    </row>
    <row r="101" spans="1:2" x14ac:dyDescent="0.3">
      <c r="A101" s="12" t="s">
        <v>73</v>
      </c>
      <c r="B101" s="60"/>
    </row>
    <row r="102" spans="1:2" x14ac:dyDescent="0.3">
      <c r="A102" t="s">
        <v>76</v>
      </c>
      <c r="B102" s="61" t="s">
        <v>277</v>
      </c>
    </row>
    <row r="103" spans="1:2" x14ac:dyDescent="0.3">
      <c r="A103" t="s">
        <v>77</v>
      </c>
      <c r="B103" s="61" t="s">
        <v>277</v>
      </c>
    </row>
    <row r="104" spans="1:2" x14ac:dyDescent="0.3">
      <c r="A104" t="s">
        <v>78</v>
      </c>
      <c r="B104" s="61" t="s">
        <v>277</v>
      </c>
    </row>
    <row r="105" spans="1:2" x14ac:dyDescent="0.3">
      <c r="A105" t="s">
        <v>79</v>
      </c>
      <c r="B105" s="61" t="s">
        <v>317</v>
      </c>
    </row>
    <row r="106" spans="1:2" x14ac:dyDescent="0.3">
      <c r="A106" t="s">
        <v>80</v>
      </c>
      <c r="B106" s="61" t="s">
        <v>318</v>
      </c>
    </row>
    <row r="107" spans="1:2" x14ac:dyDescent="0.3">
      <c r="A107" t="s">
        <v>81</v>
      </c>
      <c r="B107" s="61" t="s">
        <v>319</v>
      </c>
    </row>
    <row r="108" spans="1:2" x14ac:dyDescent="0.3">
      <c r="A108" t="s">
        <v>82</v>
      </c>
      <c r="B108" s="61" t="s">
        <v>320</v>
      </c>
    </row>
    <row r="109" spans="1:2" x14ac:dyDescent="0.3">
      <c r="A109" t="s">
        <v>83</v>
      </c>
      <c r="B109" s="61" t="s">
        <v>321</v>
      </c>
    </row>
    <row r="110" spans="1:2" x14ac:dyDescent="0.3">
      <c r="A110" t="s">
        <v>84</v>
      </c>
      <c r="B110" s="61" t="s">
        <v>322</v>
      </c>
    </row>
    <row r="111" spans="1:2" x14ac:dyDescent="0.3">
      <c r="A111" t="s">
        <v>85</v>
      </c>
      <c r="B111" s="61" t="s">
        <v>323</v>
      </c>
    </row>
    <row r="112" spans="1:2" x14ac:dyDescent="0.3">
      <c r="A112" t="s">
        <v>86</v>
      </c>
      <c r="B112" s="61" t="s">
        <v>324</v>
      </c>
    </row>
    <row r="113" spans="1:2" x14ac:dyDescent="0.3">
      <c r="A113" t="s">
        <v>89</v>
      </c>
      <c r="B113" s="61" t="s">
        <v>325</v>
      </c>
    </row>
    <row r="114" spans="1:2" x14ac:dyDescent="0.3">
      <c r="A114" s="12" t="s">
        <v>74</v>
      </c>
      <c r="B114" s="60"/>
    </row>
    <row r="115" spans="1:2" x14ac:dyDescent="0.3">
      <c r="A115" t="s">
        <v>76</v>
      </c>
      <c r="B115" s="61" t="s">
        <v>277</v>
      </c>
    </row>
    <row r="116" spans="1:2" x14ac:dyDescent="0.3">
      <c r="A116" t="s">
        <v>77</v>
      </c>
      <c r="B116" s="61" t="s">
        <v>277</v>
      </c>
    </row>
    <row r="117" spans="1:2" x14ac:dyDescent="0.3">
      <c r="A117" t="s">
        <v>78</v>
      </c>
      <c r="B117" s="61" t="s">
        <v>277</v>
      </c>
    </row>
    <row r="118" spans="1:2" x14ac:dyDescent="0.3">
      <c r="A118" t="s">
        <v>79</v>
      </c>
      <c r="B118" s="61" t="s">
        <v>326</v>
      </c>
    </row>
    <row r="119" spans="1:2" x14ac:dyDescent="0.3">
      <c r="A119" t="s">
        <v>80</v>
      </c>
      <c r="B119" s="61" t="s">
        <v>327</v>
      </c>
    </row>
    <row r="120" spans="1:2" x14ac:dyDescent="0.3">
      <c r="A120" t="s">
        <v>81</v>
      </c>
      <c r="B120" s="61" t="s">
        <v>328</v>
      </c>
    </row>
    <row r="121" spans="1:2" x14ac:dyDescent="0.3">
      <c r="A121" t="s">
        <v>82</v>
      </c>
      <c r="B121" s="61" t="s">
        <v>329</v>
      </c>
    </row>
    <row r="122" spans="1:2" x14ac:dyDescent="0.3">
      <c r="A122" t="s">
        <v>83</v>
      </c>
      <c r="B122" s="61" t="s">
        <v>330</v>
      </c>
    </row>
    <row r="123" spans="1:2" x14ac:dyDescent="0.3">
      <c r="A123" t="s">
        <v>84</v>
      </c>
      <c r="B123" s="61" t="s">
        <v>331</v>
      </c>
    </row>
    <row r="124" spans="1:2" x14ac:dyDescent="0.3">
      <c r="A124" t="s">
        <v>85</v>
      </c>
      <c r="B124" s="61" t="s">
        <v>332</v>
      </c>
    </row>
    <row r="125" spans="1:2" x14ac:dyDescent="0.3">
      <c r="A125" t="s">
        <v>86</v>
      </c>
      <c r="B125" s="61" t="s">
        <v>333</v>
      </c>
    </row>
    <row r="126" spans="1:2" x14ac:dyDescent="0.3">
      <c r="A126" t="s">
        <v>89</v>
      </c>
      <c r="B126" s="61" t="s">
        <v>334</v>
      </c>
    </row>
    <row r="127" spans="1:2" x14ac:dyDescent="0.3">
      <c r="A127" s="12" t="s">
        <v>75</v>
      </c>
      <c r="B127" s="60"/>
    </row>
    <row r="128" spans="1:2" x14ac:dyDescent="0.3">
      <c r="A128" t="s">
        <v>76</v>
      </c>
      <c r="B128" s="61" t="s">
        <v>277</v>
      </c>
    </row>
    <row r="129" spans="1:2" x14ac:dyDescent="0.3">
      <c r="A129" t="s">
        <v>77</v>
      </c>
      <c r="B129" s="61" t="s">
        <v>277</v>
      </c>
    </row>
    <row r="130" spans="1:2" x14ac:dyDescent="0.3">
      <c r="A130" t="s">
        <v>78</v>
      </c>
      <c r="B130" s="61" t="s">
        <v>278</v>
      </c>
    </row>
    <row r="131" spans="1:2" x14ac:dyDescent="0.3">
      <c r="A131" t="s">
        <v>79</v>
      </c>
      <c r="B131" s="61" t="s">
        <v>335</v>
      </c>
    </row>
    <row r="132" spans="1:2" x14ac:dyDescent="0.3">
      <c r="A132" t="s">
        <v>80</v>
      </c>
      <c r="B132" s="61" t="s">
        <v>336</v>
      </c>
    </row>
    <row r="133" spans="1:2" x14ac:dyDescent="0.3">
      <c r="A133" t="s">
        <v>81</v>
      </c>
      <c r="B133" s="61" t="s">
        <v>337</v>
      </c>
    </row>
    <row r="134" spans="1:2" x14ac:dyDescent="0.3">
      <c r="A134" t="s">
        <v>82</v>
      </c>
      <c r="B134" s="61" t="s">
        <v>338</v>
      </c>
    </row>
    <row r="135" spans="1:2" x14ac:dyDescent="0.3">
      <c r="A135" t="s">
        <v>83</v>
      </c>
      <c r="B135" s="61" t="s">
        <v>339</v>
      </c>
    </row>
    <row r="136" spans="1:2" x14ac:dyDescent="0.3">
      <c r="A136" t="s">
        <v>84</v>
      </c>
      <c r="B136" s="61" t="s">
        <v>348</v>
      </c>
    </row>
    <row r="137" spans="1:2" x14ac:dyDescent="0.3">
      <c r="A137" t="s">
        <v>85</v>
      </c>
      <c r="B137" s="61" t="s">
        <v>340</v>
      </c>
    </row>
    <row r="138" spans="1:2" x14ac:dyDescent="0.3">
      <c r="A138" t="s">
        <v>86</v>
      </c>
      <c r="B138" s="61" t="s">
        <v>341</v>
      </c>
    </row>
    <row r="139" spans="1:2" x14ac:dyDescent="0.3">
      <c r="A139" t="s">
        <v>89</v>
      </c>
      <c r="B139" s="61" t="s">
        <v>342</v>
      </c>
    </row>
  </sheetData>
  <sortState ref="A2:A27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Grupas analīze</vt:lpstr>
      <vt:lpstr>Gada plāns</vt:lpstr>
      <vt:lpstr>Grafiki</vt:lpstr>
      <vt:lpstr>Mezocikls</vt:lpstr>
      <vt:lpstr>Mikrocikls</vt:lpstr>
      <vt:lpstr>Monocikls</vt:lpstr>
      <vt:lpstr>Stundas</vt:lpstr>
      <vt:lpstr>!DATI_NEDZĒST!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Martins.Pavlovskis</dc:creator>
  <cp:lastModifiedBy>Martins.Pavlovskis</cp:lastModifiedBy>
  <cp:lastPrinted>2022-08-08T07:28:28Z</cp:lastPrinted>
  <dcterms:created xsi:type="dcterms:W3CDTF">2022-06-21T06:34:39Z</dcterms:created>
  <dcterms:modified xsi:type="dcterms:W3CDTF">2022-08-15T13:56:36Z</dcterms:modified>
</cp:coreProperties>
</file>